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 firstSheet="1" activeTab="5"/>
  </bookViews>
  <sheets>
    <sheet name="Summary" sheetId="1" r:id="rId1"/>
    <sheet name="CLAUSE-35" sheetId="2" r:id="rId2"/>
    <sheet name="(I)(b).PRO_GROUP" sheetId="3" r:id="rId3"/>
    <sheet name="PUB_GROUP-HOLDING-1%" sheetId="4" r:id="rId4"/>
    <sheet name="PAC_PUB_GROUP-HOLDING-5%" sheetId="5" r:id="rId5"/>
    <sheet name="LOCKIN_DETAILS" sheetId="6" r:id="rId6"/>
    <sheet name="DRS_REC" sheetId="7" r:id="rId7"/>
    <sheet name="DRS_REC_1%" sheetId="8" r:id="rId8"/>
  </sheets>
  <definedNames>
    <definedName name="_xlnm.Print_Titles" localSheetId="1">'CLAUSE-35'!$6:$8</definedName>
    <definedName name="_xlnm.Print_Titles" localSheetId="0">Summary!$4:$6</definedName>
  </definedNames>
  <calcPr calcId="125725"/>
</workbook>
</file>

<file path=xl/calcChain.xml><?xml version="1.0" encoding="utf-8"?>
<calcChain xmlns="http://schemas.openxmlformats.org/spreadsheetml/2006/main">
  <c r="E17" i="6"/>
  <c r="D17"/>
  <c r="E11"/>
  <c r="D11"/>
  <c r="C11"/>
  <c r="I4" i="5"/>
  <c r="E5" i="8" l="1"/>
  <c r="D5"/>
  <c r="E5" i="7"/>
  <c r="D5"/>
  <c r="C5"/>
  <c r="D5" i="6"/>
  <c r="C5"/>
  <c r="I5" i="5"/>
  <c r="H5"/>
  <c r="G5"/>
  <c r="F5"/>
  <c r="E5"/>
  <c r="C5"/>
  <c r="D4"/>
  <c r="D5" s="1"/>
  <c r="I9" i="4"/>
  <c r="H9"/>
  <c r="G9"/>
  <c r="F9"/>
  <c r="E9"/>
  <c r="D9"/>
  <c r="C9"/>
  <c r="I7"/>
  <c r="D7"/>
  <c r="I6"/>
  <c r="D6"/>
  <c r="I5"/>
  <c r="D5"/>
  <c r="I4"/>
  <c r="D4"/>
  <c r="K17" i="3"/>
  <c r="J17"/>
  <c r="I17"/>
  <c r="H17"/>
  <c r="E17"/>
  <c r="G17" s="1"/>
  <c r="C17"/>
  <c r="L16"/>
  <c r="G16"/>
  <c r="F16"/>
  <c r="D16"/>
  <c r="L15"/>
  <c r="G15"/>
  <c r="F15"/>
  <c r="D15"/>
  <c r="L14"/>
  <c r="G14"/>
  <c r="F14"/>
  <c r="D14"/>
  <c r="L13"/>
  <c r="G13"/>
  <c r="F13"/>
  <c r="D13"/>
  <c r="L12"/>
  <c r="G12"/>
  <c r="F12"/>
  <c r="D12"/>
  <c r="L11"/>
  <c r="G11"/>
  <c r="F11"/>
  <c r="D11"/>
  <c r="L10"/>
  <c r="G10"/>
  <c r="F10"/>
  <c r="D10"/>
  <c r="L9"/>
  <c r="G9"/>
  <c r="F9"/>
  <c r="D9"/>
  <c r="L8"/>
  <c r="G8"/>
  <c r="F8"/>
  <c r="D8"/>
  <c r="L7"/>
  <c r="G7"/>
  <c r="F7"/>
  <c r="D7"/>
  <c r="L6"/>
  <c r="G6"/>
  <c r="F6"/>
  <c r="D6"/>
  <c r="L5"/>
  <c r="L17" s="1"/>
  <c r="G5"/>
  <c r="F5"/>
  <c r="D5"/>
  <c r="D17" s="1"/>
  <c r="G65" i="2"/>
  <c r="G67" s="1"/>
  <c r="E55"/>
  <c r="D55"/>
  <c r="C55"/>
  <c r="G53"/>
  <c r="F53"/>
  <c r="G52"/>
  <c r="F52"/>
  <c r="G51"/>
  <c r="F51"/>
  <c r="G50"/>
  <c r="F50"/>
  <c r="G49"/>
  <c r="F49"/>
  <c r="G48"/>
  <c r="F48"/>
  <c r="G47"/>
  <c r="F47"/>
  <c r="G45"/>
  <c r="F45"/>
  <c r="G44"/>
  <c r="F44"/>
  <c r="G42"/>
  <c r="G55" s="1"/>
  <c r="F42"/>
  <c r="F55" s="1"/>
  <c r="E39"/>
  <c r="E57" s="1"/>
  <c r="D39"/>
  <c r="D57" s="1"/>
  <c r="G57" s="1"/>
  <c r="C39"/>
  <c r="C57" s="1"/>
  <c r="G38"/>
  <c r="F38"/>
  <c r="F39" s="1"/>
  <c r="F57" s="1"/>
  <c r="G37"/>
  <c r="F37"/>
  <c r="G36"/>
  <c r="F36"/>
  <c r="G35"/>
  <c r="F35"/>
  <c r="G34"/>
  <c r="F34"/>
  <c r="G33"/>
  <c r="F33"/>
  <c r="G32"/>
  <c r="F32"/>
  <c r="G31"/>
  <c r="F31"/>
  <c r="G30"/>
  <c r="F30"/>
  <c r="H25"/>
  <c r="H26" s="1"/>
  <c r="E25"/>
  <c r="E26" s="1"/>
  <c r="E59" s="1"/>
  <c r="E67" s="1"/>
  <c r="D25"/>
  <c r="D26" s="1"/>
  <c r="D59" s="1"/>
  <c r="C25"/>
  <c r="G24"/>
  <c r="G25" s="1"/>
  <c r="F24"/>
  <c r="F25" s="1"/>
  <c r="G23"/>
  <c r="F23"/>
  <c r="G22"/>
  <c r="F22"/>
  <c r="G21"/>
  <c r="F21"/>
  <c r="G20"/>
  <c r="F20"/>
  <c r="H17"/>
  <c r="H67" s="1"/>
  <c r="E17"/>
  <c r="D17"/>
  <c r="C17"/>
  <c r="G15"/>
  <c r="G17" s="1"/>
  <c r="F15"/>
  <c r="F17" s="1"/>
  <c r="G14"/>
  <c r="F14"/>
  <c r="G13"/>
  <c r="F13"/>
  <c r="G12"/>
  <c r="F12"/>
  <c r="I11"/>
  <c r="G11"/>
  <c r="F11"/>
  <c r="C26" l="1"/>
  <c r="C59" s="1"/>
  <c r="C67" s="1"/>
  <c r="F17" i="3"/>
  <c r="D67" i="2"/>
  <c r="F67" s="1"/>
  <c r="G59"/>
  <c r="I67"/>
  <c r="F26"/>
  <c r="F59" s="1"/>
  <c r="G26"/>
  <c r="I26"/>
  <c r="I17"/>
  <c r="G39"/>
</calcChain>
</file>

<file path=xl/sharedStrings.xml><?xml version="1.0" encoding="utf-8"?>
<sst xmlns="http://schemas.openxmlformats.org/spreadsheetml/2006/main" count="251" uniqueCount="183">
  <si>
    <t>(1)(a) STATEMENT SHOWING SHAREHOLDING PATTERN IN CLAUSE-35</t>
  </si>
  <si>
    <t>NAME OF THE COMPANY:RAMKY INFRASTRUCTURE LIMITED</t>
  </si>
  <si>
    <t xml:space="preserve">SCRIP CODE:    </t>
  </si>
  <si>
    <t xml:space="preserve">533262              </t>
  </si>
  <si>
    <t xml:space="preserve">Class of Security: </t>
  </si>
  <si>
    <t xml:space="preserve">QUARTER ENDED: </t>
  </si>
  <si>
    <t>31/12/2013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</si>
  <si>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</si>
  <si>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</si>
  <si>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</si>
  <si>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</si>
  <si>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</si>
  <si>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</si>
  <si>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</si>
  <si>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</si>
  <si>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</si>
  <si>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</si>
  <si>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</si>
  <si>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</si>
  <si>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</si>
  <si>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</si>
  <si>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</si>
  <si>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</si>
  <si>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</si>
  <si>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</si>
  <si>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</si>
  <si>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</si>
  <si>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</si>
  <si>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</si>
  <si>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</si>
  <si>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</si>
  <si>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</si>
  <si>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</si>
  <si>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</si>
  <si>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</si>
  <si>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</si>
  <si>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</si>
  <si>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</si>
  <si>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</si>
  <si>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</si>
  <si>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</si>
  <si>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</si>
  <si>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</si>
  <si>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</si>
  <si>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</si>
  <si>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</si>
  <si>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</si>
  <si>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</si>
  <si>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</si>
  <si>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</si>
  <si>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</si>
  <si>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</si>
  <si>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 xml:space="preserve">Bodies Corporate 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</si>
  <si>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</si>
  <si>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</si>
  <si>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</si>
  <si>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</si>
  <si>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</si>
  <si>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</si>
  <si>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</si>
  <si>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</si>
  <si>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</si>
  <si>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</si>
  <si>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>Qualified Foreign Investor</t>
  </si>
  <si>
    <t xml:space="preserve">Others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</si>
  <si>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</si>
  <si>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</si>
  <si>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</si>
  <si>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</si>
  <si>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</si>
  <si>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</si>
  <si>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</si>
  <si>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</si>
  <si>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</si>
  <si>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</si>
  <si>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</si>
  <si>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</si>
  <si>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</si>
  <si>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</si>
  <si>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</si>
  <si>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>(i)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</si>
  <si>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</si>
  <si>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</si>
  <si>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</si>
  <si>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</si>
  <si>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</si>
  <si>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</si>
  <si>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FOREIGN BODIES                                    </t>
  </si>
  <si>
    <t xml:space="preserve">H U F                                             </t>
  </si>
  <si>
    <t xml:space="preserve">DIRECTORS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</si>
  <si>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</si>
  <si>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</si>
  <si>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TRUSTS                                            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</si>
  <si>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</si>
  <si>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</si>
  <si>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</si>
  <si>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</si>
  <si>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</si>
  <si>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</si>
  <si>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>Promoter and Promoter Group</t>
  </si>
  <si>
    <t>Public</t>
  </si>
  <si>
    <t xml:space="preserve">        GRAND TOTAL (A+B+C) :</t>
  </si>
  <si>
    <t>Statement showing holding of securities (including shares, warrants, convertible securities) of persons belonging to the category "Promoter and Promoter Group"</t>
  </si>
  <si>
    <t>(I)(b)</t>
  </si>
  <si>
    <t>Sr.No</t>
  </si>
  <si>
    <t>Name of the Shareholder</t>
  </si>
  <si>
    <t>Details of Shares held</t>
  </si>
  <si>
    <t xml:space="preserve">Encumbered shares (*) 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</si>
  <si>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</si>
  <si>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</si>
  <si>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</si>
  <si>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 of Shares held</t>
  </si>
  <si>
    <t>As a % of grand total (A)+(B)+(C)</t>
  </si>
  <si>
    <t>Pledge Shares</t>
  </si>
  <si>
    <t>AS a percentage</t>
  </si>
  <si>
    <t>AS a % of grand total (A) + (B) + (C) of sub-clause (I)(a)</t>
  </si>
  <si>
    <t>Number of warrants  held</t>
  </si>
  <si>
    <t>As a % total number of warrants of the smae class</t>
  </si>
  <si>
    <t>Number of convertible securities held</t>
  </si>
  <si>
    <t>As a % total number of convertible securities of the same class</t>
  </si>
  <si>
    <t xml:space="preserve">  (I)</t>
  </si>
  <si>
    <t xml:space="preserve">  (II)</t>
  </si>
  <si>
    <t xml:space="preserve">  (III) </t>
  </si>
  <si>
    <t xml:space="preserve">  (IV)  </t>
  </si>
  <si>
    <t xml:space="preserve">  (V)  </t>
  </si>
  <si>
    <t xml:space="preserve">  (VI)=(V)/(III)*100</t>
  </si>
  <si>
    <t xml:space="preserve">  (VII) </t>
  </si>
  <si>
    <t xml:space="preserve">  (VIII) </t>
  </si>
  <si>
    <t xml:space="preserve">  (IX) </t>
  </si>
  <si>
    <t xml:space="preserve">  (X) </t>
  </si>
  <si>
    <t xml:space="preserve">  (XI) </t>
  </si>
  <si>
    <t xml:space="preserve">  (XII) </t>
  </si>
  <si>
    <t xml:space="preserve">ALLA AYODHYA RAMI REDDY                                                                                                                </t>
  </si>
  <si>
    <t xml:space="preserve">ALLA  DAKSHAYANI                                                                                                                       </t>
  </si>
  <si>
    <t xml:space="preserve">Y R NAGA RAJA                                                                                                                          </t>
  </si>
  <si>
    <t xml:space="preserve">RAMKY FINANCE AND INVESTMENT PVT LTD                                                                                                   </t>
  </si>
  <si>
    <t xml:space="preserve">A ISHAAN                                                                                                                               </t>
  </si>
  <si>
    <t xml:space="preserve">SHARAN  ALLA                                                                                                                           </t>
  </si>
  <si>
    <t xml:space="preserve">MODUGULA VENUGOPALA REDDY                                                                                                              </t>
  </si>
  <si>
    <t xml:space="preserve">MODUGULA VASUDEVA REDDY                                                                                                                </t>
  </si>
  <si>
    <t xml:space="preserve">ALLA RAMAKRISHNA REDDY                                                                                                                 </t>
  </si>
  <si>
    <t xml:space="preserve">Y R NAGAKRISHNA                                                                                                                        </t>
  </si>
  <si>
    <t xml:space="preserve">PERI REDDY ALLA                                                                                                                        </t>
  </si>
  <si>
    <t xml:space="preserve">MADHURANI NAGARAJA YANCHARLA                                                                                                           </t>
  </si>
  <si>
    <t>TOTAL  :</t>
  </si>
  <si>
    <t>Statement showing holding of securities (including shares, warrants,convertible securities) of persons belonging to the category "Public" and holding more than 1% of the total number of shares</t>
  </si>
  <si>
    <t>(I)(c)(i)</t>
  </si>
  <si>
    <t>Sr.No.</t>
  </si>
  <si>
    <t>Name of the shareholder</t>
  </si>
  <si>
    <t xml:space="preserve">Number of shares  held </t>
  </si>
  <si>
    <t>Shares as  a percentage of total number of shares {i.e., Grant total (A)+(B)+(C) indicated in Statement at para (I)(a) above}</t>
  </si>
  <si>
    <t>Details of warrants</t>
  </si>
  <si>
    <t>Total shares (including underlying shares assuming full conversion of warrants and convertible securities) as a % of diluted share capital)</t>
  </si>
  <si>
    <t>Number of warrants held</t>
  </si>
  <si>
    <t>As a % total number of warrants of the same class</t>
  </si>
  <si>
    <t>% w.r.t total number of convertible securities of the same class</t>
  </si>
  <si>
    <t xml:space="preserve">SA 1 HOLDING INFRASTRUCTURE COMPANY P LTD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</si>
  <si>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</si>
  <si>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 xml:space="preserve">AADI FINANCIAL ADVISORS LLP                                                                                                            </t>
  </si>
  <si>
    <t xml:space="preserve">UTI MASTER VALUE FUND                                                                                                                  </t>
  </si>
  <si>
    <t>Statement showing holding of securities (including shares, warrants,convertible securities) of persons (together with PAC) belonging to the category "Public" and holding more than 5% of the total number of shares of the company</t>
  </si>
  <si>
    <t>(I)(c)(ii)</t>
  </si>
  <si>
    <t>Name(s) of the shareholder(s) and the Persons Acting in Concert (PAC) with them</t>
  </si>
  <si>
    <t>STATEMENT SHOWING DETAILS OF LOCKED-IN SHARES"</t>
  </si>
  <si>
    <t>(I)(d)</t>
  </si>
  <si>
    <t>Number of locked-in shares</t>
  </si>
  <si>
    <t>Locked-in shares as a (%) percentage of total number of shares {i.e, Grand Total (A)+(B)+(C) Indicated in Statement at para (I)(a) above}</t>
  </si>
  <si>
    <t>Promoter/Promoter Group/Public</t>
  </si>
  <si>
    <t>STATEMENT SHOWING DETAILS OF DEPOSITORY RECEIPTS (DRS)</t>
  </si>
  <si>
    <t>(II)(a)</t>
  </si>
  <si>
    <t>Type of outstanding DR (ADRs,GDRs,SDRs,etc.)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</si>
  <si>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</si>
  <si>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</si>
  <si>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Para(I)(a) above}</t>
  </si>
  <si>
    <t>Statement showing Holding of Depository Receipts (DRs), where underlying shares held by "Promoter/Promoter group" are in excess of 1% of the total number shares.</t>
  </si>
  <si>
    <t>(II)(b)</t>
  </si>
  <si>
    <t xml:space="preserve">Name of the DR Holder </t>
  </si>
  <si>
    <t>Shares underlying outstanding DRs as a percentage of total number of shares {i.e., Grand Total (A)+(B)+(C) indicated in Statement at para(I)(a) above}</t>
  </si>
  <si>
    <t>Name of the Scrip: RAMKY</t>
  </si>
  <si>
    <r>
      <t xml:space="preserve">(I)(a) </t>
    </r>
    <r>
      <rPr>
        <b/>
        <u/>
        <sz val="10"/>
        <rFont val="Arial"/>
        <family val="2"/>
      </rPr>
      <t>Statement showing Shareholding Pattern</t>
    </r>
  </si>
  <si>
    <t>Name of the Company : RAMKY INFRASTRUCTURE LIMITED</t>
  </si>
  <si>
    <t xml:space="preserve">Scrip Code: </t>
  </si>
  <si>
    <t xml:space="preserve">Dated    31.12.2013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</si>
</sst>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quotePrefix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quotePrefix="1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/>
    <xf numFmtId="2" fontId="0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view="pageBreakPreview" topLeftCell="A8" zoomScale="60" zoomScaleNormal="100" workbookViewId="0">
      <selection activeCell="B8" sqref="B8"/>
    </sheetView>
  </sheetViews>
  <sheetFormatPr defaultRowHeight="15"/>
  <cols>
    <col min="1" max="1" width="30.7109375" customWidth="1"/>
    <col min="2" max="2" width="24.85546875" customWidth="1"/>
    <col min="3" max="3" width="26.140625" customWidth="1"/>
    <col min="4" max="4" width="24.28515625" customWidth="1"/>
  </cols>
  <sheetData>
    <row r="1" spans="1:4" s="1" customFormat="1">
      <c r="A1" s="37" t="s">
        <v>0</v>
      </c>
      <c r="B1" s="37"/>
      <c r="C1" s="37"/>
      <c r="D1" s="37"/>
    </row>
    <row r="2" spans="1:4" s="1" customFormat="1">
      <c r="A2" s="2"/>
      <c r="B2" s="2"/>
      <c r="C2" s="2"/>
      <c r="D2" s="2"/>
    </row>
    <row r="3" spans="1:4" s="1" customFormat="1">
      <c r="A3" s="37" t="s">
        <v>1</v>
      </c>
      <c r="B3" s="37"/>
      <c r="C3" s="37"/>
      <c r="D3" s="37"/>
    </row>
    <row r="4" spans="1:4" s="1" customFormat="1">
      <c r="A4" s="2" t="s">
        <v>2</v>
      </c>
      <c r="B4" s="3" t="s">
        <v>3</v>
      </c>
      <c r="C4" s="37" t="s">
        <v>178</v>
      </c>
      <c r="D4" s="37"/>
    </row>
    <row r="5" spans="1:4" s="1" customFormat="1">
      <c r="A5" s="2" t="s">
        <v>4</v>
      </c>
      <c r="B5" s="2"/>
      <c r="C5" s="2"/>
      <c r="D5" s="2"/>
    </row>
    <row r="6" spans="1:4" s="1" customFormat="1">
      <c r="A6" s="2" t="s">
        <v>5</v>
      </c>
      <c r="B6" s="3" t="s">
        <v>6</v>
      </c>
      <c r="C6" s="2"/>
      <c r="D6" s="2"/>
    </row>
    <row r="7" spans="1:4">
      <c r="A7" s="4"/>
      <c r="B7" s="4"/>
      <c r="C7" s="4"/>
      <c r="D7" s="4"/>
    </row>
    <row r="8" spans="1:4" ht="30">
      <c r="A8" s="11" t="s">
        <v>7</v>
      </c>
      <c r="B8" s="14" t="s">
        <v>8</v>
      </c>
      <c r="C8" s="14" t="s">
        <v>9</v>
      </c>
      <c r="D8" s="14" t="s">
        <v>10</v>
      </c>
    </row>
    <row r="9" spans="1:4" ht="30">
      <c r="A9" s="12" t="s">
        <v>11</v>
      </c>
      <c r="B9" s="15">
        <v>0</v>
      </c>
      <c r="C9" s="15">
        <v>0</v>
      </c>
      <c r="D9" s="15">
        <v>0</v>
      </c>
    </row>
    <row r="10" spans="1:4">
      <c r="A10" s="12" t="s">
        <v>12</v>
      </c>
      <c r="B10" s="15">
        <v>0</v>
      </c>
      <c r="C10" s="15">
        <v>0</v>
      </c>
      <c r="D10" s="15">
        <v>0</v>
      </c>
    </row>
    <row r="11" spans="1:4" s="1" customFormat="1">
      <c r="A11" s="13" t="s">
        <v>13</v>
      </c>
      <c r="B11" s="16">
        <v>0</v>
      </c>
      <c r="C11" s="16">
        <v>0</v>
      </c>
      <c r="D11" s="16">
        <v>0</v>
      </c>
    </row>
    <row r="12" spans="1:4" ht="75">
      <c r="A12" s="11" t="s">
        <v>14</v>
      </c>
      <c r="B12" s="14" t="s">
        <v>15</v>
      </c>
      <c r="C12" s="14" t="s">
        <v>16</v>
      </c>
      <c r="D12" s="14" t="s">
        <v>17</v>
      </c>
    </row>
    <row r="13" spans="1:4" ht="30">
      <c r="A13" s="12" t="s">
        <v>11</v>
      </c>
      <c r="B13" s="15">
        <v>0</v>
      </c>
      <c r="C13" s="15">
        <v>0</v>
      </c>
      <c r="D13" s="15">
        <v>0</v>
      </c>
    </row>
    <row r="14" spans="1:4">
      <c r="A14" s="12" t="s">
        <v>12</v>
      </c>
      <c r="B14" s="15">
        <v>0</v>
      </c>
      <c r="C14" s="15">
        <v>0</v>
      </c>
      <c r="D14" s="15">
        <v>0</v>
      </c>
    </row>
    <row r="15" spans="1:4" s="1" customFormat="1">
      <c r="A15" s="13" t="s">
        <v>13</v>
      </c>
      <c r="B15" s="16">
        <v>0</v>
      </c>
      <c r="C15" s="16">
        <v>0</v>
      </c>
      <c r="D15" s="16">
        <v>0</v>
      </c>
    </row>
    <row r="16" spans="1:4" ht="60">
      <c r="A16" s="11" t="s">
        <v>18</v>
      </c>
      <c r="B16" s="14" t="s">
        <v>19</v>
      </c>
      <c r="C16" s="14" t="s">
        <v>20</v>
      </c>
      <c r="D16" s="14" t="s">
        <v>21</v>
      </c>
    </row>
    <row r="17" spans="1:4" ht="30">
      <c r="A17" s="12" t="s">
        <v>11</v>
      </c>
      <c r="B17" s="15">
        <v>0</v>
      </c>
      <c r="C17" s="15">
        <v>0</v>
      </c>
      <c r="D17" s="15">
        <v>0</v>
      </c>
    </row>
    <row r="18" spans="1:4">
      <c r="A18" s="12" t="s">
        <v>12</v>
      </c>
      <c r="B18" s="15">
        <v>0</v>
      </c>
      <c r="C18" s="15">
        <v>0</v>
      </c>
      <c r="D18" s="15">
        <v>0</v>
      </c>
    </row>
    <row r="19" spans="1:4" s="1" customFormat="1">
      <c r="A19" s="13" t="s">
        <v>13</v>
      </c>
      <c r="B19" s="16">
        <v>0</v>
      </c>
      <c r="C19" s="16">
        <v>0</v>
      </c>
      <c r="D19" s="16">
        <v>0</v>
      </c>
    </row>
    <row r="20" spans="1:4" s="1" customFormat="1" ht="60">
      <c r="A20" s="6" t="s">
        <v>22</v>
      </c>
      <c r="B20" s="10">
        <v>57197791</v>
      </c>
      <c r="C20" s="10">
        <v>0</v>
      </c>
      <c r="D20" s="17">
        <v>100</v>
      </c>
    </row>
  </sheetData>
  <mergeCells count="3">
    <mergeCell ref="A1:D1"/>
    <mergeCell ref="A3:D3"/>
    <mergeCell ref="C4:D4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showGridLines="0" view="pageBreakPreview" topLeftCell="A45" zoomScale="60" zoomScaleNormal="100" workbookViewId="0">
      <selection activeCell="D45" sqref="D45"/>
    </sheetView>
  </sheetViews>
  <sheetFormatPr defaultRowHeight="15"/>
  <cols>
    <col min="1" max="1" width="11.7109375" customWidth="1"/>
    <col min="2" max="2" width="40.42578125" customWidth="1"/>
    <col min="3" max="3" width="16.7109375" customWidth="1"/>
    <col min="4" max="4" width="12.7109375" customWidth="1"/>
    <col min="5" max="5" width="17.7109375" customWidth="1"/>
    <col min="6" max="7" width="15" customWidth="1"/>
    <col min="8" max="8" width="9.7109375" customWidth="1"/>
    <col min="9" max="9" width="19.140625" customWidth="1"/>
  </cols>
  <sheetData>
    <row r="1" spans="1:9">
      <c r="A1" s="18" t="s">
        <v>179</v>
      </c>
      <c r="B1" s="18"/>
    </row>
    <row r="2" spans="1:9" ht="15.75" thickBot="1">
      <c r="A2" s="18"/>
      <c r="B2" s="18"/>
    </row>
    <row r="3" spans="1:9">
      <c r="A3" s="19" t="s">
        <v>180</v>
      </c>
      <c r="B3" s="20"/>
      <c r="C3" s="20"/>
      <c r="D3" s="20"/>
      <c r="E3" s="21"/>
      <c r="F3" s="21"/>
      <c r="G3" s="21"/>
      <c r="H3" s="21"/>
      <c r="I3" s="22"/>
    </row>
    <row r="4" spans="1:9" ht="15.75" thickBot="1">
      <c r="A4" s="23" t="s">
        <v>181</v>
      </c>
      <c r="B4" s="24">
        <v>533262</v>
      </c>
      <c r="C4" s="25"/>
      <c r="D4" s="25"/>
      <c r="E4" s="26" t="s">
        <v>182</v>
      </c>
      <c r="F4" s="27"/>
      <c r="G4" s="27"/>
      <c r="H4" s="27"/>
      <c r="I4" s="28"/>
    </row>
    <row r="6" spans="1:9" s="1" customFormat="1">
      <c r="A6" s="39" t="s">
        <v>23</v>
      </c>
      <c r="B6" s="38" t="s">
        <v>24</v>
      </c>
      <c r="C6" s="40" t="s">
        <v>27</v>
      </c>
      <c r="D6" s="40" t="s">
        <v>28</v>
      </c>
      <c r="E6" s="40" t="s">
        <v>29</v>
      </c>
      <c r="F6" s="39" t="s">
        <v>25</v>
      </c>
      <c r="G6" s="39"/>
      <c r="H6" s="39" t="s">
        <v>26</v>
      </c>
      <c r="I6" s="39"/>
    </row>
    <row r="7" spans="1:9" s="1" customFormat="1" ht="45">
      <c r="A7" s="39"/>
      <c r="B7" s="38"/>
      <c r="C7" s="41"/>
      <c r="D7" s="41"/>
      <c r="E7" s="41"/>
      <c r="F7" s="29" t="s">
        <v>30</v>
      </c>
      <c r="G7" s="29" t="s">
        <v>31</v>
      </c>
      <c r="H7" s="29" t="s">
        <v>32</v>
      </c>
      <c r="I7" s="29" t="s">
        <v>33</v>
      </c>
    </row>
    <row r="8" spans="1:9" s="1" customForma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</row>
    <row r="9" spans="1:9" s="1" customFormat="1">
      <c r="A9" s="2" t="s">
        <v>43</v>
      </c>
      <c r="B9" s="2" t="s">
        <v>44</v>
      </c>
      <c r="C9" s="2"/>
      <c r="D9" s="2"/>
      <c r="E9" s="2"/>
      <c r="F9" s="2"/>
      <c r="G9" s="2"/>
      <c r="H9" s="2"/>
      <c r="I9" s="2"/>
    </row>
    <row r="10" spans="1:9">
      <c r="A10" s="8" t="s">
        <v>45</v>
      </c>
      <c r="B10" s="4" t="s">
        <v>46</v>
      </c>
      <c r="C10" s="4"/>
      <c r="D10" s="4"/>
      <c r="E10" s="4"/>
      <c r="F10" s="4"/>
      <c r="G10" s="4"/>
      <c r="H10" s="4"/>
      <c r="I10" s="4"/>
    </row>
    <row r="11" spans="1:9">
      <c r="A11" s="4" t="s">
        <v>47</v>
      </c>
      <c r="B11" s="4" t="s">
        <v>48</v>
      </c>
      <c r="C11" s="4">
        <v>11</v>
      </c>
      <c r="D11" s="4">
        <v>38531152</v>
      </c>
      <c r="E11" s="4">
        <v>38531152</v>
      </c>
      <c r="F11" s="9">
        <f>SUM(D11/57197791*100)</f>
        <v>67.364755397634141</v>
      </c>
      <c r="G11" s="9">
        <f>SUM(D11/57197791*100)</f>
        <v>67.364755397634141</v>
      </c>
      <c r="H11" s="4">
        <v>4509542</v>
      </c>
      <c r="I11" s="9">
        <f>+H11/D11*100</f>
        <v>11.703626198355035</v>
      </c>
    </row>
    <row r="12" spans="1:9">
      <c r="A12" s="4" t="s">
        <v>49</v>
      </c>
      <c r="B12" s="4" t="s">
        <v>50</v>
      </c>
      <c r="C12" s="4">
        <v>0</v>
      </c>
      <c r="D12" s="4">
        <v>0</v>
      </c>
      <c r="E12" s="4">
        <v>0</v>
      </c>
      <c r="F12" s="9">
        <f>SUM(D12/57197791*100)</f>
        <v>0</v>
      </c>
      <c r="G12" s="9">
        <f>SUM(D12/57197791*100)</f>
        <v>0</v>
      </c>
      <c r="H12" s="4">
        <v>0</v>
      </c>
      <c r="I12" s="9">
        <v>0</v>
      </c>
    </row>
    <row r="13" spans="1:9">
      <c r="A13" s="4" t="s">
        <v>51</v>
      </c>
      <c r="B13" s="4" t="s">
        <v>52</v>
      </c>
      <c r="C13" s="4">
        <v>1</v>
      </c>
      <c r="D13" s="4">
        <v>225000</v>
      </c>
      <c r="E13" s="4">
        <v>225000</v>
      </c>
      <c r="F13" s="9">
        <f>SUM(D13/57197791*100)</f>
        <v>0.3933718349367723</v>
      </c>
      <c r="G13" s="9">
        <f>SUM(D13/57197791*100)</f>
        <v>0.3933718349367723</v>
      </c>
      <c r="H13" s="4">
        <v>0</v>
      </c>
      <c r="I13" s="9">
        <v>0</v>
      </c>
    </row>
    <row r="14" spans="1:9">
      <c r="A14" s="4" t="s">
        <v>53</v>
      </c>
      <c r="B14" s="4" t="s">
        <v>54</v>
      </c>
      <c r="C14" s="4">
        <v>0</v>
      </c>
      <c r="D14" s="4">
        <v>0</v>
      </c>
      <c r="E14" s="4">
        <v>0</v>
      </c>
      <c r="F14" s="9">
        <f>SUM(D14/57197791*100)</f>
        <v>0</v>
      </c>
      <c r="G14" s="9">
        <f>SUM(D14/57197791*100)</f>
        <v>0</v>
      </c>
      <c r="H14" s="4">
        <v>0</v>
      </c>
      <c r="I14" s="9">
        <v>0</v>
      </c>
    </row>
    <row r="15" spans="1:9">
      <c r="A15" s="4" t="s">
        <v>55</v>
      </c>
      <c r="B15" s="4" t="s">
        <v>56</v>
      </c>
      <c r="C15" s="4">
        <v>0</v>
      </c>
      <c r="D15" s="4">
        <v>0</v>
      </c>
      <c r="E15" s="4">
        <v>0</v>
      </c>
      <c r="F15" s="9">
        <f>SUM(D15/57197791*100)</f>
        <v>0</v>
      </c>
      <c r="G15" s="9">
        <f>SUM(D15/57197791*100)</f>
        <v>0</v>
      </c>
      <c r="H15" s="4">
        <v>0</v>
      </c>
      <c r="I15" s="9">
        <v>0</v>
      </c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 s="1" customFormat="1">
      <c r="A17" s="2"/>
      <c r="B17" s="2" t="s">
        <v>57</v>
      </c>
      <c r="C17" s="2">
        <f t="shared" ref="C17:H17" si="0">C15+C14+C13+C12+C11</f>
        <v>12</v>
      </c>
      <c r="D17" s="2">
        <f t="shared" si="0"/>
        <v>38756152</v>
      </c>
      <c r="E17" s="2">
        <f t="shared" si="0"/>
        <v>38756152</v>
      </c>
      <c r="F17" s="7">
        <f t="shared" si="0"/>
        <v>67.758127232570914</v>
      </c>
      <c r="G17" s="7">
        <f t="shared" si="0"/>
        <v>67.758127232570914</v>
      </c>
      <c r="H17" s="2">
        <f t="shared" si="0"/>
        <v>4509542</v>
      </c>
      <c r="I17" s="7">
        <f>+H17/D17*100</f>
        <v>11.635680446294048</v>
      </c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8" t="s">
        <v>58</v>
      </c>
      <c r="B19" s="4" t="s">
        <v>59</v>
      </c>
      <c r="C19" s="4"/>
      <c r="D19" s="4"/>
      <c r="E19" s="4"/>
      <c r="F19" s="4"/>
      <c r="G19" s="4"/>
      <c r="H19" s="4"/>
      <c r="I19" s="4"/>
    </row>
    <row r="20" spans="1:9">
      <c r="A20" s="4" t="s">
        <v>47</v>
      </c>
      <c r="B20" s="4" t="s">
        <v>60</v>
      </c>
      <c r="C20" s="4">
        <v>0</v>
      </c>
      <c r="D20" s="4">
        <v>0</v>
      </c>
      <c r="E20" s="4">
        <v>0</v>
      </c>
      <c r="F20" s="9">
        <f>SUM(D20/57197791*100)</f>
        <v>0</v>
      </c>
      <c r="G20" s="9">
        <f>SUM(D20/57197791*100)</f>
        <v>0</v>
      </c>
      <c r="H20" s="4">
        <v>0</v>
      </c>
      <c r="I20" s="9">
        <v>0</v>
      </c>
    </row>
    <row r="21" spans="1:9">
      <c r="A21" s="4" t="s">
        <v>49</v>
      </c>
      <c r="B21" s="4" t="s">
        <v>61</v>
      </c>
      <c r="C21" s="4">
        <v>0</v>
      </c>
      <c r="D21" s="4">
        <v>0</v>
      </c>
      <c r="E21" s="4">
        <v>0</v>
      </c>
      <c r="F21" s="9">
        <f>SUM(D21/57197791*100)</f>
        <v>0</v>
      </c>
      <c r="G21" s="9">
        <f>SUM(D21/57197791*100)</f>
        <v>0</v>
      </c>
      <c r="H21" s="4">
        <v>0</v>
      </c>
      <c r="I21" s="9">
        <v>0</v>
      </c>
    </row>
    <row r="22" spans="1:9">
      <c r="A22" s="4" t="s">
        <v>51</v>
      </c>
      <c r="B22" s="4" t="s">
        <v>62</v>
      </c>
      <c r="C22" s="4">
        <v>0</v>
      </c>
      <c r="D22" s="4">
        <v>0</v>
      </c>
      <c r="E22" s="4">
        <v>0</v>
      </c>
      <c r="F22" s="9">
        <f>SUM(D22/57197791*100)</f>
        <v>0</v>
      </c>
      <c r="G22" s="9">
        <f>SUM(D22/57197791*100)</f>
        <v>0</v>
      </c>
      <c r="H22" s="4">
        <v>0</v>
      </c>
      <c r="I22" s="9">
        <v>0</v>
      </c>
    </row>
    <row r="23" spans="1:9">
      <c r="A23" s="4" t="s">
        <v>53</v>
      </c>
      <c r="B23" s="4" t="s">
        <v>63</v>
      </c>
      <c r="C23" s="4">
        <v>0</v>
      </c>
      <c r="D23" s="4">
        <v>0</v>
      </c>
      <c r="E23" s="4">
        <v>0</v>
      </c>
      <c r="F23" s="9">
        <f>SUM(D23/57197791*100)</f>
        <v>0</v>
      </c>
      <c r="G23" s="9">
        <f>SUM(D23/57197791*100)</f>
        <v>0</v>
      </c>
      <c r="H23" s="4">
        <v>0</v>
      </c>
      <c r="I23" s="9">
        <v>0</v>
      </c>
    </row>
    <row r="24" spans="1:9">
      <c r="A24" s="4" t="s">
        <v>55</v>
      </c>
      <c r="B24" s="4" t="s">
        <v>64</v>
      </c>
      <c r="C24" s="4">
        <v>0</v>
      </c>
      <c r="D24" s="4">
        <v>0</v>
      </c>
      <c r="E24" s="4">
        <v>0</v>
      </c>
      <c r="F24" s="9">
        <f>SUM(D24/57197791*100)</f>
        <v>0</v>
      </c>
      <c r="G24" s="9">
        <f>SUM(D24/57197791*100)</f>
        <v>0</v>
      </c>
      <c r="H24" s="4">
        <v>0</v>
      </c>
      <c r="I24" s="9">
        <v>0</v>
      </c>
    </row>
    <row r="25" spans="1:9" s="1" customFormat="1">
      <c r="A25" s="2"/>
      <c r="B25" s="2" t="s">
        <v>65</v>
      </c>
      <c r="C25" s="2">
        <f t="shared" ref="C25:H25" si="1">C24+C23+C22+C21+C20+C19</f>
        <v>0</v>
      </c>
      <c r="D25" s="2">
        <f t="shared" si="1"/>
        <v>0</v>
      </c>
      <c r="E25" s="2">
        <f t="shared" si="1"/>
        <v>0</v>
      </c>
      <c r="F25" s="7">
        <f t="shared" si="1"/>
        <v>0</v>
      </c>
      <c r="G25" s="7">
        <f t="shared" si="1"/>
        <v>0</v>
      </c>
      <c r="H25" s="2">
        <f t="shared" si="1"/>
        <v>0</v>
      </c>
      <c r="I25" s="7">
        <v>0</v>
      </c>
    </row>
    <row r="26" spans="1:9" s="1" customFormat="1">
      <c r="A26" s="2"/>
      <c r="B26" s="2" t="s">
        <v>66</v>
      </c>
      <c r="C26" s="2">
        <f t="shared" ref="C26:H26" si="2">C25+C17</f>
        <v>12</v>
      </c>
      <c r="D26" s="2">
        <f t="shared" si="2"/>
        <v>38756152</v>
      </c>
      <c r="E26" s="2">
        <f t="shared" si="2"/>
        <v>38756152</v>
      </c>
      <c r="F26" s="7">
        <f t="shared" si="2"/>
        <v>67.758127232570914</v>
      </c>
      <c r="G26" s="7">
        <f t="shared" si="2"/>
        <v>67.758127232570914</v>
      </c>
      <c r="H26" s="2">
        <f t="shared" si="2"/>
        <v>4509542</v>
      </c>
      <c r="I26" s="7">
        <f>+H26/D26*100</f>
        <v>11.635680446294048</v>
      </c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 s="1" customFormat="1">
      <c r="A28" s="2" t="s">
        <v>67</v>
      </c>
      <c r="B28" s="2" t="s">
        <v>68</v>
      </c>
      <c r="C28" s="2"/>
      <c r="D28" s="2"/>
      <c r="E28" s="2"/>
      <c r="F28" s="2"/>
      <c r="G28" s="2"/>
      <c r="H28" s="2"/>
      <c r="I28" s="2"/>
    </row>
    <row r="29" spans="1:9">
      <c r="A29" s="8" t="s">
        <v>45</v>
      </c>
      <c r="B29" s="4" t="s">
        <v>69</v>
      </c>
      <c r="C29" s="4"/>
      <c r="D29" s="4"/>
      <c r="E29" s="4"/>
      <c r="F29" s="4"/>
      <c r="G29" s="4"/>
      <c r="H29" s="4"/>
      <c r="I29" s="4"/>
    </row>
    <row r="30" spans="1:9">
      <c r="A30" s="4" t="s">
        <v>47</v>
      </c>
      <c r="B30" s="4" t="s">
        <v>70</v>
      </c>
      <c r="C30" s="4">
        <v>3</v>
      </c>
      <c r="D30" s="4">
        <v>1530624</v>
      </c>
      <c r="E30" s="4">
        <v>1530624</v>
      </c>
      <c r="F30" s="9">
        <f t="shared" ref="F30:F38" si="3">SUM(D30/57197791*100)</f>
        <v>2.6760194287922765</v>
      </c>
      <c r="G30" s="9">
        <f t="shared" ref="G30:G39" si="4">SUM(D30/57197791*100)</f>
        <v>2.6760194287922765</v>
      </c>
      <c r="H30" s="4"/>
      <c r="I30" s="4"/>
    </row>
    <row r="31" spans="1:9">
      <c r="A31" s="4" t="s">
        <v>49</v>
      </c>
      <c r="B31" s="4" t="s">
        <v>71</v>
      </c>
      <c r="C31" s="4">
        <v>5</v>
      </c>
      <c r="D31" s="4">
        <v>618063</v>
      </c>
      <c r="E31" s="4">
        <v>618063</v>
      </c>
      <c r="F31" s="9">
        <f t="shared" si="3"/>
        <v>1.080571450740117</v>
      </c>
      <c r="G31" s="9">
        <f t="shared" si="4"/>
        <v>1.080571450740117</v>
      </c>
      <c r="H31" s="4"/>
      <c r="I31" s="4"/>
    </row>
    <row r="32" spans="1:9">
      <c r="A32" s="4" t="s">
        <v>51</v>
      </c>
      <c r="B32" s="4" t="s">
        <v>72</v>
      </c>
      <c r="C32" s="4">
        <v>0</v>
      </c>
      <c r="D32" s="4">
        <v>0</v>
      </c>
      <c r="E32" s="4">
        <v>0</v>
      </c>
      <c r="F32" s="9">
        <f t="shared" si="3"/>
        <v>0</v>
      </c>
      <c r="G32" s="9">
        <f t="shared" si="4"/>
        <v>0</v>
      </c>
      <c r="H32" s="4"/>
      <c r="I32" s="4"/>
    </row>
    <row r="33" spans="1:9">
      <c r="A33" s="4" t="s">
        <v>53</v>
      </c>
      <c r="B33" s="4" t="s">
        <v>73</v>
      </c>
      <c r="C33" s="4">
        <v>1</v>
      </c>
      <c r="D33" s="4">
        <v>289356</v>
      </c>
      <c r="E33" s="4">
        <v>289356</v>
      </c>
      <c r="F33" s="9">
        <f t="shared" si="3"/>
        <v>0.50588666964428752</v>
      </c>
      <c r="G33" s="9">
        <f t="shared" si="4"/>
        <v>0.50588666964428752</v>
      </c>
      <c r="H33" s="4"/>
      <c r="I33" s="4"/>
    </row>
    <row r="34" spans="1:9">
      <c r="A34" s="4" t="s">
        <v>55</v>
      </c>
      <c r="B34" s="4" t="s">
        <v>74</v>
      </c>
      <c r="C34" s="4">
        <v>0</v>
      </c>
      <c r="D34" s="4">
        <v>0</v>
      </c>
      <c r="E34" s="4">
        <v>0</v>
      </c>
      <c r="F34" s="9">
        <f t="shared" si="3"/>
        <v>0</v>
      </c>
      <c r="G34" s="9">
        <f t="shared" si="4"/>
        <v>0</v>
      </c>
      <c r="H34" s="4"/>
      <c r="I34" s="4"/>
    </row>
    <row r="35" spans="1:9">
      <c r="A35" s="4" t="s">
        <v>75</v>
      </c>
      <c r="B35" s="4" t="s">
        <v>76</v>
      </c>
      <c r="C35" s="4">
        <v>3</v>
      </c>
      <c r="D35" s="4">
        <v>119841</v>
      </c>
      <c r="E35" s="4">
        <v>119841</v>
      </c>
      <c r="F35" s="9">
        <f t="shared" si="3"/>
        <v>0.20952032920292324</v>
      </c>
      <c r="G35" s="9">
        <f t="shared" si="4"/>
        <v>0.20952032920292324</v>
      </c>
      <c r="H35" s="4"/>
      <c r="I35" s="4"/>
    </row>
    <row r="36" spans="1:9">
      <c r="A36" s="4" t="s">
        <v>77</v>
      </c>
      <c r="B36" s="4" t="s">
        <v>78</v>
      </c>
      <c r="C36" s="4">
        <v>0</v>
      </c>
      <c r="D36" s="4">
        <v>0</v>
      </c>
      <c r="E36" s="4">
        <v>0</v>
      </c>
      <c r="F36" s="9">
        <f t="shared" si="3"/>
        <v>0</v>
      </c>
      <c r="G36" s="9">
        <f t="shared" si="4"/>
        <v>0</v>
      </c>
      <c r="H36" s="4"/>
      <c r="I36" s="4"/>
    </row>
    <row r="37" spans="1:9">
      <c r="A37" s="4" t="s">
        <v>79</v>
      </c>
      <c r="B37" s="4" t="s">
        <v>63</v>
      </c>
      <c r="C37" s="4">
        <v>0</v>
      </c>
      <c r="D37" s="4">
        <v>0</v>
      </c>
      <c r="E37" s="4">
        <v>0</v>
      </c>
      <c r="F37" s="9">
        <f t="shared" si="3"/>
        <v>0</v>
      </c>
      <c r="G37" s="9">
        <f t="shared" si="4"/>
        <v>0</v>
      </c>
      <c r="H37" s="4"/>
      <c r="I37" s="4"/>
    </row>
    <row r="38" spans="1:9">
      <c r="A38" s="4" t="s">
        <v>80</v>
      </c>
      <c r="B38" s="4" t="s">
        <v>81</v>
      </c>
      <c r="C38" s="4">
        <v>0</v>
      </c>
      <c r="D38" s="4">
        <v>0</v>
      </c>
      <c r="E38" s="4">
        <v>0</v>
      </c>
      <c r="F38" s="9">
        <f t="shared" si="3"/>
        <v>0</v>
      </c>
      <c r="G38" s="9">
        <f t="shared" si="4"/>
        <v>0</v>
      </c>
      <c r="H38" s="4"/>
      <c r="I38" s="4"/>
    </row>
    <row r="39" spans="1:9" s="1" customFormat="1">
      <c r="A39" s="2"/>
      <c r="B39" s="2" t="s">
        <v>82</v>
      </c>
      <c r="C39" s="2">
        <f>C38+C37+C36+C35+C34+C33+C32+C31+C30</f>
        <v>12</v>
      </c>
      <c r="D39" s="2">
        <f>D38+D37+D36+D35+D34+D33+D32+D31+D30</f>
        <v>2557884</v>
      </c>
      <c r="E39" s="2">
        <f>E38+E37+E36+E35+E34+E33+E32+E31+E30</f>
        <v>2557884</v>
      </c>
      <c r="F39" s="7">
        <f>F38+F37+F36+F35+F34+F33+F32+F31+F30</f>
        <v>4.4719978783796037</v>
      </c>
      <c r="G39" s="7">
        <f t="shared" si="4"/>
        <v>4.4719978783796037</v>
      </c>
      <c r="H39" s="2"/>
      <c r="I39" s="2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8" t="s">
        <v>58</v>
      </c>
      <c r="B41" s="4" t="s">
        <v>83</v>
      </c>
      <c r="C41" s="4"/>
      <c r="D41" s="4"/>
      <c r="E41" s="4"/>
      <c r="F41" s="4"/>
      <c r="G41" s="4"/>
      <c r="H41" s="4"/>
      <c r="I41" s="4"/>
    </row>
    <row r="42" spans="1:9">
      <c r="A42" s="4" t="s">
        <v>47</v>
      </c>
      <c r="B42" s="4" t="s">
        <v>61</v>
      </c>
      <c r="C42" s="4">
        <v>381</v>
      </c>
      <c r="D42" s="4">
        <v>4032428</v>
      </c>
      <c r="E42" s="4">
        <v>4032428</v>
      </c>
      <c r="F42" s="9">
        <f>SUM(D42/57197791*100)</f>
        <v>7.0499715627129724</v>
      </c>
      <c r="G42" s="9">
        <f>SUM(D42/57197791*100)</f>
        <v>7.0499715627129724</v>
      </c>
      <c r="H42" s="4"/>
      <c r="I42" s="4"/>
    </row>
    <row r="43" spans="1:9">
      <c r="A43" s="4" t="s">
        <v>49</v>
      </c>
      <c r="B43" s="4" t="s">
        <v>84</v>
      </c>
      <c r="C43" s="4"/>
      <c r="D43" s="4"/>
      <c r="E43" s="4"/>
      <c r="F43" s="4"/>
      <c r="G43" s="4"/>
      <c r="H43" s="4"/>
      <c r="I43" s="4"/>
    </row>
    <row r="44" spans="1:9" ht="30">
      <c r="A44" s="4"/>
      <c r="B44" s="5" t="s">
        <v>85</v>
      </c>
      <c r="C44" s="4">
        <v>19259</v>
      </c>
      <c r="D44" s="4">
        <v>3594610</v>
      </c>
      <c r="E44" s="4">
        <v>3541358</v>
      </c>
      <c r="F44" s="9">
        <f>SUM(D44/57197791*100)</f>
        <v>6.2845259181425375</v>
      </c>
      <c r="G44" s="9">
        <f>SUM(D44/57197791*100)</f>
        <v>6.2845259181425375</v>
      </c>
      <c r="H44" s="4"/>
      <c r="I44" s="4"/>
    </row>
    <row r="45" spans="1:9" ht="30">
      <c r="A45" s="4"/>
      <c r="B45" s="5" t="s">
        <v>86</v>
      </c>
      <c r="C45" s="4">
        <v>46</v>
      </c>
      <c r="D45" s="4">
        <v>1042778</v>
      </c>
      <c r="E45" s="4">
        <v>1042778</v>
      </c>
      <c r="F45" s="9">
        <f>SUM(D45/57197791*100)</f>
        <v>1.8231088679631</v>
      </c>
      <c r="G45" s="9">
        <f>SUM(D45/57197791*100)</f>
        <v>1.8231088679631</v>
      </c>
      <c r="H45" s="4"/>
      <c r="I45" s="4"/>
    </row>
    <row r="46" spans="1:9">
      <c r="A46" s="4" t="s">
        <v>51</v>
      </c>
      <c r="B46" s="4" t="s">
        <v>56</v>
      </c>
      <c r="C46" s="4"/>
      <c r="D46" s="4"/>
      <c r="E46" s="4"/>
      <c r="F46" s="4"/>
      <c r="G46" s="4"/>
      <c r="H46" s="4"/>
      <c r="I46" s="4"/>
    </row>
    <row r="47" spans="1:9">
      <c r="A47" s="4"/>
      <c r="B47" s="4" t="s">
        <v>87</v>
      </c>
      <c r="C47" s="4">
        <v>2</v>
      </c>
      <c r="D47" s="4">
        <v>5986991</v>
      </c>
      <c r="E47" s="4">
        <v>5986991</v>
      </c>
      <c r="F47" s="9">
        <f t="shared" ref="F47:F53" si="5">SUM(D47/57197791*100)</f>
        <v>10.467171712977517</v>
      </c>
      <c r="G47" s="9">
        <f t="shared" ref="G47:G53" si="6">SUM(D47/57197791*100)</f>
        <v>10.467171712977517</v>
      </c>
      <c r="H47" s="4"/>
      <c r="I47" s="4"/>
    </row>
    <row r="48" spans="1:9">
      <c r="A48" s="4"/>
      <c r="B48" s="4" t="s">
        <v>88</v>
      </c>
      <c r="C48" s="4">
        <v>911</v>
      </c>
      <c r="D48" s="4">
        <v>1010564</v>
      </c>
      <c r="E48" s="4">
        <v>1010564</v>
      </c>
      <c r="F48" s="9">
        <f t="shared" si="5"/>
        <v>1.7667885111157526</v>
      </c>
      <c r="G48" s="9">
        <f t="shared" si="6"/>
        <v>1.7667885111157526</v>
      </c>
      <c r="H48" s="4"/>
      <c r="I48" s="4"/>
    </row>
    <row r="49" spans="1:9">
      <c r="A49" s="4"/>
      <c r="B49" s="4" t="s">
        <v>89</v>
      </c>
      <c r="C49" s="4">
        <v>2</v>
      </c>
      <c r="D49" s="4">
        <v>3210</v>
      </c>
      <c r="E49" s="4">
        <v>3210</v>
      </c>
      <c r="F49" s="9">
        <f t="shared" si="5"/>
        <v>5.6121048450979514E-3</v>
      </c>
      <c r="G49" s="9">
        <f t="shared" si="6"/>
        <v>5.6121048450979514E-3</v>
      </c>
      <c r="H49" s="4"/>
      <c r="I49" s="4"/>
    </row>
    <row r="50" spans="1:9">
      <c r="A50" s="4"/>
      <c r="B50" s="4" t="s">
        <v>90</v>
      </c>
      <c r="C50" s="4">
        <v>232</v>
      </c>
      <c r="D50" s="4">
        <v>138947</v>
      </c>
      <c r="E50" s="4">
        <v>138947</v>
      </c>
      <c r="F50" s="9">
        <f t="shared" si="5"/>
        <v>0.24292371710648758</v>
      </c>
      <c r="G50" s="9">
        <f t="shared" si="6"/>
        <v>0.24292371710648758</v>
      </c>
      <c r="H50" s="4"/>
      <c r="I50" s="4"/>
    </row>
    <row r="51" spans="1:9">
      <c r="A51" s="4"/>
      <c r="B51" s="4" t="s">
        <v>91</v>
      </c>
      <c r="C51" s="4">
        <v>65</v>
      </c>
      <c r="D51" s="4">
        <v>73387</v>
      </c>
      <c r="E51" s="4">
        <v>73387</v>
      </c>
      <c r="F51" s="9">
        <f t="shared" si="5"/>
        <v>0.12830390600224403</v>
      </c>
      <c r="G51" s="9">
        <f t="shared" si="6"/>
        <v>0.12830390600224403</v>
      </c>
      <c r="H51" s="4"/>
      <c r="I51" s="4"/>
    </row>
    <row r="52" spans="1:9" s="1" customFormat="1">
      <c r="A52" s="2"/>
      <c r="B52" s="34" t="s">
        <v>92</v>
      </c>
      <c r="C52" s="34">
        <v>4</v>
      </c>
      <c r="D52" s="34">
        <v>840</v>
      </c>
      <c r="E52" s="34">
        <v>840</v>
      </c>
      <c r="F52" s="35">
        <f t="shared" si="5"/>
        <v>1.4685881837639499E-3</v>
      </c>
      <c r="G52" s="35">
        <f t="shared" si="6"/>
        <v>1.4685881837639499E-3</v>
      </c>
      <c r="H52" s="2"/>
      <c r="I52" s="2"/>
    </row>
    <row r="53" spans="1:9">
      <c r="A53" s="4" t="s">
        <v>53</v>
      </c>
      <c r="B53" s="4" t="s">
        <v>63</v>
      </c>
      <c r="C53" s="4">
        <v>0</v>
      </c>
      <c r="D53" s="4">
        <v>0</v>
      </c>
      <c r="E53" s="4">
        <v>0</v>
      </c>
      <c r="F53" s="9">
        <f t="shared" si="5"/>
        <v>0</v>
      </c>
      <c r="G53" s="9">
        <f t="shared" si="6"/>
        <v>0</v>
      </c>
      <c r="H53" s="4"/>
      <c r="I53" s="4"/>
    </row>
    <row r="54" spans="1:9" s="1" customFormat="1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4"/>
      <c r="B55" s="4" t="s">
        <v>93</v>
      </c>
      <c r="C55" s="4">
        <f>SUM(C42:C54)</f>
        <v>20902</v>
      </c>
      <c r="D55" s="4">
        <f>SUM(D42:D54)</f>
        <v>15883755</v>
      </c>
      <c r="E55" s="4">
        <f>SUM(E42:E54)</f>
        <v>15830503</v>
      </c>
      <c r="F55" s="9">
        <f>SUM(F42:F54)</f>
        <v>27.769874889049479</v>
      </c>
      <c r="G55" s="9">
        <f>SUM(G42:G54)</f>
        <v>27.769874889049479</v>
      </c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 t="s">
        <v>94</v>
      </c>
      <c r="C57" s="4">
        <f>C39+C55</f>
        <v>20914</v>
      </c>
      <c r="D57" s="4">
        <f>D39+D55</f>
        <v>18441639</v>
      </c>
      <c r="E57" s="4">
        <f>E39+E55</f>
        <v>18388387</v>
      </c>
      <c r="F57" s="9">
        <f>F39+F55</f>
        <v>32.241872767429086</v>
      </c>
      <c r="G57" s="9">
        <f>SUM(D57/57197791*100)</f>
        <v>32.241872767429072</v>
      </c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 t="s">
        <v>95</v>
      </c>
      <c r="C59" s="4">
        <f>C26+C57</f>
        <v>20926</v>
      </c>
      <c r="D59" s="4">
        <f>D26+D57</f>
        <v>57197791</v>
      </c>
      <c r="E59" s="4">
        <f>E26+E57</f>
        <v>57144539</v>
      </c>
      <c r="F59" s="9">
        <f>F26+F57</f>
        <v>100</v>
      </c>
      <c r="G59" s="9">
        <f>SUM(D59/57197791*100)</f>
        <v>100</v>
      </c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 t="s">
        <v>96</v>
      </c>
      <c r="B61" s="4" t="s">
        <v>97</v>
      </c>
      <c r="C61" s="4"/>
      <c r="D61" s="4"/>
      <c r="E61" s="4"/>
      <c r="F61" s="4"/>
      <c r="G61" s="4"/>
      <c r="H61" s="4"/>
      <c r="I61" s="4"/>
    </row>
    <row r="62" spans="1:9">
      <c r="A62" s="4"/>
      <c r="B62" s="4" t="s">
        <v>98</v>
      </c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8" t="s">
        <v>45</v>
      </c>
      <c r="B64" s="4" t="s">
        <v>99</v>
      </c>
      <c r="C64" s="4"/>
      <c r="D64" s="4"/>
      <c r="E64" s="4"/>
      <c r="F64" s="4"/>
      <c r="G64" s="4"/>
      <c r="H64" s="4"/>
      <c r="I64" s="4"/>
    </row>
    <row r="65" spans="1:9">
      <c r="A65" s="8" t="s">
        <v>58</v>
      </c>
      <c r="B65" s="4" t="s">
        <v>100</v>
      </c>
      <c r="C65" s="4">
        <v>0</v>
      </c>
      <c r="D65" s="4">
        <v>0</v>
      </c>
      <c r="E65" s="4">
        <v>0</v>
      </c>
      <c r="F65" s="9">
        <v>0</v>
      </c>
      <c r="G65" s="9">
        <f>SUM(D65/57197791*100)</f>
        <v>0</v>
      </c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 s="1" customFormat="1">
      <c r="A67" s="2"/>
      <c r="B67" s="2" t="s">
        <v>101</v>
      </c>
      <c r="C67" s="2">
        <f>C65+C59</f>
        <v>20926</v>
      </c>
      <c r="D67" s="2">
        <f>D65+D59</f>
        <v>57197791</v>
      </c>
      <c r="E67" s="2">
        <f>E65+E59</f>
        <v>57144539</v>
      </c>
      <c r="F67" s="7">
        <f>SUM(D67/57197791*100)</f>
        <v>100</v>
      </c>
      <c r="G67" s="7">
        <f>G65+G62</f>
        <v>0</v>
      </c>
      <c r="H67" s="2">
        <f>H17+H25</f>
        <v>4509542</v>
      </c>
      <c r="I67" s="7">
        <f>+H67/D67*100</f>
        <v>7.8841191611752972</v>
      </c>
    </row>
  </sheetData>
  <mergeCells count="7">
    <mergeCell ref="B6:B7"/>
    <mergeCell ref="A6:A7"/>
    <mergeCell ref="F6:G6"/>
    <mergeCell ref="H6:I6"/>
    <mergeCell ref="C6:C7"/>
    <mergeCell ref="D6:D7"/>
    <mergeCell ref="E6:E7"/>
  </mergeCells>
  <pageMargins left="1.3888888888888888E-2" right="0.20833333333333334" top="0.83333333333333337" bottom="0.41666666666666669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view="pageBreakPreview" topLeftCell="D1" zoomScale="60" zoomScaleNormal="100" workbookViewId="0">
      <selection activeCell="D11" sqref="D11"/>
    </sheetView>
  </sheetViews>
  <sheetFormatPr defaultRowHeight="15"/>
  <cols>
    <col min="1" max="1" width="7.7109375" customWidth="1"/>
    <col min="2" max="2" width="40.28515625" customWidth="1"/>
    <col min="3" max="3" width="11.7109375" customWidth="1"/>
    <col min="4" max="4" width="15.7109375" customWidth="1"/>
    <col min="5" max="5" width="13.7109375" customWidth="1"/>
    <col min="6" max="6" width="16.7109375" customWidth="1"/>
    <col min="7" max="11" width="14.7109375" customWidth="1"/>
    <col min="12" max="12" width="25.7109375" customWidth="1"/>
  </cols>
  <sheetData>
    <row r="1" spans="1:12" s="1" customFormat="1" ht="19.5" customHeight="1">
      <c r="A1" s="13" t="s">
        <v>103</v>
      </c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" customFormat="1">
      <c r="A2" s="42" t="s">
        <v>104</v>
      </c>
      <c r="B2" s="42" t="s">
        <v>105</v>
      </c>
      <c r="C2" s="39" t="s">
        <v>106</v>
      </c>
      <c r="D2" s="39"/>
      <c r="E2" s="39" t="s">
        <v>107</v>
      </c>
      <c r="F2" s="39"/>
      <c r="G2" s="39"/>
      <c r="H2" s="39" t="s">
        <v>108</v>
      </c>
      <c r="I2" s="39"/>
      <c r="J2" s="39" t="s">
        <v>109</v>
      </c>
      <c r="K2" s="39"/>
      <c r="L2" s="40" t="s">
        <v>110</v>
      </c>
    </row>
    <row r="3" spans="1:12" s="1" customFormat="1" ht="75">
      <c r="A3" s="43"/>
      <c r="B3" s="43"/>
      <c r="C3" s="29" t="s">
        <v>111</v>
      </c>
      <c r="D3" s="29" t="s">
        <v>112</v>
      </c>
      <c r="E3" s="29" t="s">
        <v>113</v>
      </c>
      <c r="F3" s="29" t="s">
        <v>114</v>
      </c>
      <c r="G3" s="29" t="s">
        <v>115</v>
      </c>
      <c r="H3" s="29" t="s">
        <v>116</v>
      </c>
      <c r="I3" s="29" t="s">
        <v>117</v>
      </c>
      <c r="J3" s="29" t="s">
        <v>118</v>
      </c>
      <c r="K3" s="29" t="s">
        <v>119</v>
      </c>
      <c r="L3" s="41"/>
    </row>
    <row r="4" spans="1:12" s="1" customFormat="1">
      <c r="A4" s="2" t="s">
        <v>120</v>
      </c>
      <c r="B4" s="2" t="s">
        <v>121</v>
      </c>
      <c r="C4" s="2" t="s">
        <v>122</v>
      </c>
      <c r="D4" s="2" t="s">
        <v>123</v>
      </c>
      <c r="E4" s="2" t="s">
        <v>124</v>
      </c>
      <c r="F4" s="2" t="s">
        <v>125</v>
      </c>
      <c r="G4" s="2" t="s">
        <v>126</v>
      </c>
      <c r="H4" s="2" t="s">
        <v>127</v>
      </c>
      <c r="I4" s="2" t="s">
        <v>128</v>
      </c>
      <c r="J4" s="2" t="s">
        <v>129</v>
      </c>
      <c r="K4" s="2" t="s">
        <v>130</v>
      </c>
      <c r="L4" s="2" t="s">
        <v>131</v>
      </c>
    </row>
    <row r="5" spans="1:12">
      <c r="A5" s="4">
        <v>1</v>
      </c>
      <c r="B5" s="4" t="s">
        <v>132</v>
      </c>
      <c r="C5" s="4">
        <v>34556122</v>
      </c>
      <c r="D5" s="9">
        <f t="shared" ref="D5:D16" si="0">SUM(C5/57197791*100)</f>
        <v>60.415133864173178</v>
      </c>
      <c r="E5" s="4">
        <v>4509542</v>
      </c>
      <c r="F5" s="9">
        <f t="shared" ref="F5:F16" si="1">+E5/C5*100</f>
        <v>13.049907625629983</v>
      </c>
      <c r="G5" s="9">
        <f t="shared" ref="G5:G16" si="2">+E5/57197791*100</f>
        <v>7.8841191611752972</v>
      </c>
      <c r="H5" s="4">
        <v>0</v>
      </c>
      <c r="I5" s="9">
        <v>0</v>
      </c>
      <c r="J5" s="4">
        <v>0</v>
      </c>
      <c r="K5" s="9">
        <v>0</v>
      </c>
      <c r="L5" s="9">
        <f t="shared" ref="L5:L16" si="3">SUM(C5/57197791*100)</f>
        <v>60.415133864173178</v>
      </c>
    </row>
    <row r="6" spans="1:12">
      <c r="A6" s="4">
        <v>2</v>
      </c>
      <c r="B6" s="4" t="s">
        <v>133</v>
      </c>
      <c r="C6" s="4">
        <v>1876000</v>
      </c>
      <c r="D6" s="9">
        <f t="shared" si="0"/>
        <v>3.2798469437394879</v>
      </c>
      <c r="E6" s="4">
        <v>0</v>
      </c>
      <c r="F6" s="9">
        <f t="shared" si="1"/>
        <v>0</v>
      </c>
      <c r="G6" s="9">
        <f t="shared" si="2"/>
        <v>0</v>
      </c>
      <c r="H6" s="4">
        <v>0</v>
      </c>
      <c r="I6" s="9">
        <v>0</v>
      </c>
      <c r="J6" s="4">
        <v>0</v>
      </c>
      <c r="K6" s="9">
        <v>0</v>
      </c>
      <c r="L6" s="9">
        <f t="shared" si="3"/>
        <v>3.2798469437394879</v>
      </c>
    </row>
    <row r="7" spans="1:12">
      <c r="A7" s="4">
        <v>3</v>
      </c>
      <c r="B7" s="4" t="s">
        <v>134</v>
      </c>
      <c r="C7" s="4">
        <v>1674480</v>
      </c>
      <c r="D7" s="9">
        <f t="shared" si="0"/>
        <v>2.9275256451774512</v>
      </c>
      <c r="E7" s="4">
        <v>0</v>
      </c>
      <c r="F7" s="9">
        <f t="shared" si="1"/>
        <v>0</v>
      </c>
      <c r="G7" s="9">
        <f t="shared" si="2"/>
        <v>0</v>
      </c>
      <c r="H7" s="4">
        <v>0</v>
      </c>
      <c r="I7" s="9">
        <v>0</v>
      </c>
      <c r="J7" s="4">
        <v>0</v>
      </c>
      <c r="K7" s="9">
        <v>0</v>
      </c>
      <c r="L7" s="9">
        <f t="shared" si="3"/>
        <v>2.9275256451774512</v>
      </c>
    </row>
    <row r="8" spans="1:12">
      <c r="A8" s="4">
        <v>4</v>
      </c>
      <c r="B8" s="4" t="s">
        <v>135</v>
      </c>
      <c r="C8" s="4">
        <v>225000</v>
      </c>
      <c r="D8" s="9">
        <f t="shared" si="0"/>
        <v>0.3933718349367723</v>
      </c>
      <c r="E8" s="4">
        <v>0</v>
      </c>
      <c r="F8" s="9">
        <f t="shared" si="1"/>
        <v>0</v>
      </c>
      <c r="G8" s="9">
        <f t="shared" si="2"/>
        <v>0</v>
      </c>
      <c r="H8" s="4">
        <v>0</v>
      </c>
      <c r="I8" s="9">
        <v>0</v>
      </c>
      <c r="J8" s="4">
        <v>0</v>
      </c>
      <c r="K8" s="9">
        <v>0</v>
      </c>
      <c r="L8" s="9">
        <f t="shared" si="3"/>
        <v>0.3933718349367723</v>
      </c>
    </row>
    <row r="9" spans="1:12">
      <c r="A9" s="4">
        <v>5</v>
      </c>
      <c r="B9" s="4" t="s">
        <v>136</v>
      </c>
      <c r="C9" s="4">
        <v>180000</v>
      </c>
      <c r="D9" s="9">
        <f t="shared" si="0"/>
        <v>0.31469746794941783</v>
      </c>
      <c r="E9" s="4">
        <v>0</v>
      </c>
      <c r="F9" s="9">
        <f t="shared" si="1"/>
        <v>0</v>
      </c>
      <c r="G9" s="9">
        <f t="shared" si="2"/>
        <v>0</v>
      </c>
      <c r="H9" s="4">
        <v>0</v>
      </c>
      <c r="I9" s="9">
        <v>0</v>
      </c>
      <c r="J9" s="4">
        <v>0</v>
      </c>
      <c r="K9" s="9">
        <v>0</v>
      </c>
      <c r="L9" s="9">
        <f t="shared" si="3"/>
        <v>0.31469746794941783</v>
      </c>
    </row>
    <row r="10" spans="1:12">
      <c r="A10" s="4">
        <v>6</v>
      </c>
      <c r="B10" s="4" t="s">
        <v>137</v>
      </c>
      <c r="C10" s="4">
        <v>180000</v>
      </c>
      <c r="D10" s="9">
        <f t="shared" si="0"/>
        <v>0.31469746794941783</v>
      </c>
      <c r="E10" s="4">
        <v>0</v>
      </c>
      <c r="F10" s="9">
        <f t="shared" si="1"/>
        <v>0</v>
      </c>
      <c r="G10" s="9">
        <f t="shared" si="2"/>
        <v>0</v>
      </c>
      <c r="H10" s="4">
        <v>0</v>
      </c>
      <c r="I10" s="9">
        <v>0</v>
      </c>
      <c r="J10" s="4">
        <v>0</v>
      </c>
      <c r="K10" s="9">
        <v>0</v>
      </c>
      <c r="L10" s="9">
        <f t="shared" si="3"/>
        <v>0.31469746794941783</v>
      </c>
    </row>
    <row r="11" spans="1:12">
      <c r="A11" s="4">
        <v>7</v>
      </c>
      <c r="B11" s="4" t="s">
        <v>138</v>
      </c>
      <c r="C11" s="4">
        <v>24000</v>
      </c>
      <c r="D11" s="9">
        <f t="shared" si="0"/>
        <v>4.1959662393255708E-2</v>
      </c>
      <c r="E11" s="4">
        <v>0</v>
      </c>
      <c r="F11" s="9">
        <f t="shared" si="1"/>
        <v>0</v>
      </c>
      <c r="G11" s="9">
        <f t="shared" si="2"/>
        <v>0</v>
      </c>
      <c r="H11" s="4">
        <v>0</v>
      </c>
      <c r="I11" s="9">
        <v>0</v>
      </c>
      <c r="J11" s="4">
        <v>0</v>
      </c>
      <c r="K11" s="9">
        <v>0</v>
      </c>
      <c r="L11" s="9">
        <f t="shared" si="3"/>
        <v>4.1959662393255708E-2</v>
      </c>
    </row>
    <row r="12" spans="1:12">
      <c r="A12" s="4">
        <v>8</v>
      </c>
      <c r="B12" s="4" t="s">
        <v>139</v>
      </c>
      <c r="C12" s="4">
        <v>14700</v>
      </c>
      <c r="D12" s="9">
        <f t="shared" si="0"/>
        <v>2.570029321586912E-2</v>
      </c>
      <c r="E12" s="4">
        <v>0</v>
      </c>
      <c r="F12" s="9">
        <f t="shared" si="1"/>
        <v>0</v>
      </c>
      <c r="G12" s="9">
        <f t="shared" si="2"/>
        <v>0</v>
      </c>
      <c r="H12" s="4">
        <v>0</v>
      </c>
      <c r="I12" s="9">
        <v>0</v>
      </c>
      <c r="J12" s="4">
        <v>0</v>
      </c>
      <c r="K12" s="9">
        <v>0</v>
      </c>
      <c r="L12" s="9">
        <f t="shared" si="3"/>
        <v>2.570029321586912E-2</v>
      </c>
    </row>
    <row r="13" spans="1:12">
      <c r="A13" s="4">
        <v>9</v>
      </c>
      <c r="B13" s="4" t="s">
        <v>140</v>
      </c>
      <c r="C13" s="4">
        <v>12000</v>
      </c>
      <c r="D13" s="9">
        <f t="shared" si="0"/>
        <v>2.0979831196627854E-2</v>
      </c>
      <c r="E13" s="4">
        <v>0</v>
      </c>
      <c r="F13" s="9">
        <f t="shared" si="1"/>
        <v>0</v>
      </c>
      <c r="G13" s="9">
        <f t="shared" si="2"/>
        <v>0</v>
      </c>
      <c r="H13" s="4">
        <v>0</v>
      </c>
      <c r="I13" s="9">
        <v>0</v>
      </c>
      <c r="J13" s="4">
        <v>0</v>
      </c>
      <c r="K13" s="9">
        <v>0</v>
      </c>
      <c r="L13" s="9">
        <f t="shared" si="3"/>
        <v>2.0979831196627854E-2</v>
      </c>
    </row>
    <row r="14" spans="1:12">
      <c r="A14" s="4">
        <v>10</v>
      </c>
      <c r="B14" s="4" t="s">
        <v>141</v>
      </c>
      <c r="C14" s="4">
        <v>12000</v>
      </c>
      <c r="D14" s="9">
        <f t="shared" si="0"/>
        <v>2.0979831196627854E-2</v>
      </c>
      <c r="E14" s="4">
        <v>0</v>
      </c>
      <c r="F14" s="9">
        <f t="shared" si="1"/>
        <v>0</v>
      </c>
      <c r="G14" s="9">
        <f t="shared" si="2"/>
        <v>0</v>
      </c>
      <c r="H14" s="4">
        <v>0</v>
      </c>
      <c r="I14" s="9">
        <v>0</v>
      </c>
      <c r="J14" s="4">
        <v>0</v>
      </c>
      <c r="K14" s="9">
        <v>0</v>
      </c>
      <c r="L14" s="9">
        <f t="shared" si="3"/>
        <v>2.0979831196627854E-2</v>
      </c>
    </row>
    <row r="15" spans="1:12">
      <c r="A15" s="4">
        <v>11</v>
      </c>
      <c r="B15" s="4" t="s">
        <v>142</v>
      </c>
      <c r="C15" s="4">
        <v>1250</v>
      </c>
      <c r="D15" s="9">
        <f t="shared" si="0"/>
        <v>2.1853990829820685E-3</v>
      </c>
      <c r="E15" s="4">
        <v>0</v>
      </c>
      <c r="F15" s="9">
        <f t="shared" si="1"/>
        <v>0</v>
      </c>
      <c r="G15" s="9">
        <f t="shared" si="2"/>
        <v>0</v>
      </c>
      <c r="H15" s="4">
        <v>0</v>
      </c>
      <c r="I15" s="9">
        <v>0</v>
      </c>
      <c r="J15" s="4">
        <v>0</v>
      </c>
      <c r="K15" s="9">
        <v>0</v>
      </c>
      <c r="L15" s="9">
        <f t="shared" si="3"/>
        <v>2.1853990829820685E-3</v>
      </c>
    </row>
    <row r="16" spans="1:12">
      <c r="A16" s="4">
        <v>12</v>
      </c>
      <c r="B16" s="4" t="s">
        <v>143</v>
      </c>
      <c r="C16" s="4">
        <v>600</v>
      </c>
      <c r="D16" s="9">
        <f t="shared" si="0"/>
        <v>1.0489915598313928E-3</v>
      </c>
      <c r="E16" s="4">
        <v>0</v>
      </c>
      <c r="F16" s="9">
        <f t="shared" si="1"/>
        <v>0</v>
      </c>
      <c r="G16" s="9">
        <f t="shared" si="2"/>
        <v>0</v>
      </c>
      <c r="H16" s="4">
        <v>0</v>
      </c>
      <c r="I16" s="9">
        <v>0</v>
      </c>
      <c r="J16" s="4">
        <v>0</v>
      </c>
      <c r="K16" s="9">
        <v>0</v>
      </c>
      <c r="L16" s="9">
        <f t="shared" si="3"/>
        <v>1.0489915598313928E-3</v>
      </c>
    </row>
    <row r="17" spans="1:12" s="1" customFormat="1">
      <c r="A17" s="2"/>
      <c r="B17" s="2" t="s">
        <v>144</v>
      </c>
      <c r="C17" s="2">
        <f>SUM(C5:C16)</f>
        <v>38756152</v>
      </c>
      <c r="D17" s="7">
        <f>SUM(D5:D16)</f>
        <v>67.758127232570885</v>
      </c>
      <c r="E17" s="2">
        <f>SUM(E5:E16)</f>
        <v>4509542</v>
      </c>
      <c r="F17" s="7">
        <f>+E17/C17*100</f>
        <v>11.635680446294048</v>
      </c>
      <c r="G17" s="7">
        <f>+E17/57197791*100</f>
        <v>7.8841191611752972</v>
      </c>
      <c r="H17" s="2">
        <f>SUM(H5:H16)</f>
        <v>0</v>
      </c>
      <c r="I17" s="7">
        <f>SUM(I5:I16)</f>
        <v>0</v>
      </c>
      <c r="J17" s="2">
        <f>SUM(J5:J16)</f>
        <v>0</v>
      </c>
      <c r="K17" s="7">
        <f>SUM(K5:K16)</f>
        <v>0</v>
      </c>
      <c r="L17" s="7">
        <f>SUM(L5:L16)</f>
        <v>67.758127232570885</v>
      </c>
    </row>
  </sheetData>
  <mergeCells count="8">
    <mergeCell ref="A2:A3"/>
    <mergeCell ref="B2:B3"/>
    <mergeCell ref="L2:L3"/>
    <mergeCell ref="B1:L1"/>
    <mergeCell ref="C2:D2"/>
    <mergeCell ref="E2:G2"/>
    <mergeCell ref="H2:I2"/>
    <mergeCell ref="J2:K2"/>
  </mergeCells>
  <pageMargins left="1.3888888888888888E-2" right="0.41666666666666669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view="pageBreakPreview" topLeftCell="C1" zoomScale="60" zoomScaleNormal="100" workbookViewId="0">
      <selection activeCell="D21" sqref="D21"/>
    </sheetView>
  </sheetViews>
  <sheetFormatPr defaultRowHeight="15"/>
  <cols>
    <col min="1" max="1" width="7.7109375" customWidth="1"/>
    <col min="2" max="2" width="44.42578125" customWidth="1"/>
    <col min="3" max="3" width="14.7109375" customWidth="1"/>
    <col min="4" max="4" width="25.7109375" customWidth="1"/>
    <col min="5" max="8" width="14.7109375" customWidth="1"/>
    <col min="9" max="9" width="25.7109375" customWidth="1"/>
  </cols>
  <sheetData>
    <row r="1" spans="1:9" s="1" customFormat="1" ht="28.5" customHeight="1">
      <c r="A1" s="13" t="s">
        <v>146</v>
      </c>
      <c r="B1" s="38" t="s">
        <v>145</v>
      </c>
      <c r="C1" s="38"/>
      <c r="D1" s="38"/>
      <c r="E1" s="38"/>
      <c r="F1" s="38"/>
      <c r="G1" s="38"/>
      <c r="H1" s="38"/>
      <c r="I1" s="38"/>
    </row>
    <row r="2" spans="1:9" s="1" customFormat="1">
      <c r="A2" s="42" t="s">
        <v>147</v>
      </c>
      <c r="B2" s="42" t="s">
        <v>148</v>
      </c>
      <c r="C2" s="40" t="s">
        <v>149</v>
      </c>
      <c r="D2" s="40" t="s">
        <v>150</v>
      </c>
      <c r="E2" s="38" t="s">
        <v>151</v>
      </c>
      <c r="F2" s="38"/>
      <c r="G2" s="38" t="s">
        <v>109</v>
      </c>
      <c r="H2" s="38"/>
      <c r="I2" s="40" t="s">
        <v>152</v>
      </c>
    </row>
    <row r="3" spans="1:9" s="1" customFormat="1" ht="75">
      <c r="A3" s="43"/>
      <c r="B3" s="43"/>
      <c r="C3" s="41"/>
      <c r="D3" s="41"/>
      <c r="E3" s="29" t="s">
        <v>153</v>
      </c>
      <c r="F3" s="29" t="s">
        <v>154</v>
      </c>
      <c r="G3" s="29" t="s">
        <v>118</v>
      </c>
      <c r="H3" s="29" t="s">
        <v>155</v>
      </c>
      <c r="I3" s="41"/>
    </row>
    <row r="4" spans="1:9">
      <c r="A4" s="4">
        <v>1</v>
      </c>
      <c r="B4" s="4" t="s">
        <v>156</v>
      </c>
      <c r="C4" s="4">
        <v>4165884</v>
      </c>
      <c r="D4" s="9">
        <f>SUM(C4/57197791*100)</f>
        <v>7.2832952587277369</v>
      </c>
      <c r="E4" s="4">
        <v>0</v>
      </c>
      <c r="F4" s="9">
        <v>0</v>
      </c>
      <c r="G4" s="4">
        <v>0</v>
      </c>
      <c r="H4" s="9">
        <v>0</v>
      </c>
      <c r="I4" s="9">
        <f>SUM(C4/57197791*100)</f>
        <v>7.2832952587277369</v>
      </c>
    </row>
    <row r="5" spans="1:9">
      <c r="A5" s="4">
        <v>2</v>
      </c>
      <c r="B5" s="4" t="s">
        <v>157</v>
      </c>
      <c r="C5" s="4">
        <v>1821107</v>
      </c>
      <c r="D5" s="9">
        <f>SUM(C5/57197791*100)</f>
        <v>3.1838764542497802</v>
      </c>
      <c r="E5" s="4">
        <v>0</v>
      </c>
      <c r="F5" s="9">
        <v>0</v>
      </c>
      <c r="G5" s="4">
        <v>0</v>
      </c>
      <c r="H5" s="9">
        <v>0</v>
      </c>
      <c r="I5" s="9">
        <f>SUM(C5/57197791*100)</f>
        <v>3.1838764542497802</v>
      </c>
    </row>
    <row r="6" spans="1:9">
      <c r="A6" s="4">
        <v>3</v>
      </c>
      <c r="B6" s="4" t="s">
        <v>158</v>
      </c>
      <c r="C6" s="4">
        <v>1793898</v>
      </c>
      <c r="D6" s="9">
        <f>SUM(C6/57197791*100)</f>
        <v>3.1363064353306926</v>
      </c>
      <c r="E6" s="4">
        <v>0</v>
      </c>
      <c r="F6" s="9">
        <v>0</v>
      </c>
      <c r="G6" s="4">
        <v>0</v>
      </c>
      <c r="H6" s="9">
        <v>0</v>
      </c>
      <c r="I6" s="9">
        <f>SUM(C6/57197791*100)</f>
        <v>3.1363064353306926</v>
      </c>
    </row>
    <row r="7" spans="1:9">
      <c r="A7" s="4">
        <v>4</v>
      </c>
      <c r="B7" s="4" t="s">
        <v>159</v>
      </c>
      <c r="C7" s="4">
        <v>683150</v>
      </c>
      <c r="D7" s="9">
        <f>SUM(C7/57197791*100)</f>
        <v>1.1943643068313601</v>
      </c>
      <c r="E7" s="4">
        <v>0</v>
      </c>
      <c r="F7" s="9">
        <v>0</v>
      </c>
      <c r="G7" s="4">
        <v>0</v>
      </c>
      <c r="H7" s="9">
        <v>0</v>
      </c>
      <c r="I7" s="9">
        <f>SUM(C7/57197791*100)</f>
        <v>1.1943643068313601</v>
      </c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 s="1" customFormat="1">
      <c r="A9" s="2"/>
      <c r="B9" s="2" t="s">
        <v>144</v>
      </c>
      <c r="C9" s="2">
        <f t="shared" ref="C9:I9" si="0">SUM(C4:C7)</f>
        <v>8464039</v>
      </c>
      <c r="D9" s="7">
        <f t="shared" si="0"/>
        <v>14.79784245513957</v>
      </c>
      <c r="E9" s="2">
        <f t="shared" si="0"/>
        <v>0</v>
      </c>
      <c r="F9" s="7">
        <f t="shared" si="0"/>
        <v>0</v>
      </c>
      <c r="G9" s="2">
        <f t="shared" si="0"/>
        <v>0</v>
      </c>
      <c r="H9" s="7">
        <f t="shared" si="0"/>
        <v>0</v>
      </c>
      <c r="I9" s="7">
        <f t="shared" si="0"/>
        <v>14.79784245513957</v>
      </c>
    </row>
  </sheetData>
  <mergeCells count="8">
    <mergeCell ref="B1:I1"/>
    <mergeCell ref="E2:F2"/>
    <mergeCell ref="G2:H2"/>
    <mergeCell ref="A2:A3"/>
    <mergeCell ref="B2:B3"/>
    <mergeCell ref="C2:C3"/>
    <mergeCell ref="D2:D3"/>
    <mergeCell ref="I2:I3"/>
  </mergeCells>
  <pageMargins left="0.2" right="0.21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showGridLines="0" view="pageBreakPreview" topLeftCell="B1" zoomScale="60" zoomScaleNormal="100" workbookViewId="0">
      <selection activeCell="B2" sqref="B2:B3"/>
    </sheetView>
  </sheetViews>
  <sheetFormatPr defaultRowHeight="15"/>
  <cols>
    <col min="1" max="1" width="7.7109375" customWidth="1"/>
    <col min="2" max="2" width="44.140625" customWidth="1"/>
    <col min="3" max="3" width="14.7109375" customWidth="1"/>
    <col min="4" max="4" width="24.140625" bestFit="1" customWidth="1"/>
    <col min="5" max="8" width="14.7109375" customWidth="1"/>
    <col min="9" max="9" width="25.7109375" customWidth="1"/>
  </cols>
  <sheetData>
    <row r="1" spans="1:9" s="1" customFormat="1" ht="30">
      <c r="A1" s="13" t="s">
        <v>161</v>
      </c>
      <c r="B1" s="38" t="s">
        <v>160</v>
      </c>
      <c r="C1" s="38"/>
      <c r="D1" s="38"/>
      <c r="E1" s="38"/>
      <c r="F1" s="38"/>
      <c r="G1" s="38"/>
      <c r="H1" s="38"/>
      <c r="I1" s="38"/>
    </row>
    <row r="2" spans="1:9" s="1" customFormat="1">
      <c r="A2" s="42" t="s">
        <v>147</v>
      </c>
      <c r="B2" s="42" t="s">
        <v>162</v>
      </c>
      <c r="C2" s="40" t="s">
        <v>149</v>
      </c>
      <c r="D2" s="40" t="s">
        <v>150</v>
      </c>
      <c r="E2" s="38" t="s">
        <v>151</v>
      </c>
      <c r="F2" s="38"/>
      <c r="G2" s="38" t="s">
        <v>109</v>
      </c>
      <c r="H2" s="38"/>
      <c r="I2" s="40" t="s">
        <v>152</v>
      </c>
    </row>
    <row r="3" spans="1:9" s="1" customFormat="1" ht="75">
      <c r="A3" s="43"/>
      <c r="B3" s="43"/>
      <c r="C3" s="41"/>
      <c r="D3" s="41"/>
      <c r="E3" s="29" t="s">
        <v>153</v>
      </c>
      <c r="F3" s="29" t="s">
        <v>154</v>
      </c>
      <c r="G3" s="29" t="s">
        <v>118</v>
      </c>
      <c r="H3" s="29" t="s">
        <v>155</v>
      </c>
      <c r="I3" s="41"/>
    </row>
    <row r="4" spans="1:9">
      <c r="A4" s="4">
        <v>1</v>
      </c>
      <c r="B4" s="4" t="s">
        <v>156</v>
      </c>
      <c r="C4" s="4">
        <v>4165884</v>
      </c>
      <c r="D4" s="9">
        <f>SUM(C4/57197791*100)</f>
        <v>7.2832952587277369</v>
      </c>
      <c r="E4" s="4">
        <v>0</v>
      </c>
      <c r="F4" s="9">
        <v>0</v>
      </c>
      <c r="G4" s="4">
        <v>0</v>
      </c>
      <c r="H4" s="9">
        <v>0</v>
      </c>
      <c r="I4" s="9">
        <f>C4/57197791*100</f>
        <v>7.2832952587277369</v>
      </c>
    </row>
    <row r="5" spans="1:9" s="1" customFormat="1">
      <c r="A5" s="2"/>
      <c r="B5" s="2" t="s">
        <v>144</v>
      </c>
      <c r="C5" s="2">
        <f t="shared" ref="C5:I5" si="0">SUM(C4:C4)</f>
        <v>4165884</v>
      </c>
      <c r="D5" s="7">
        <f t="shared" si="0"/>
        <v>7.2832952587277369</v>
      </c>
      <c r="E5" s="2">
        <f t="shared" si="0"/>
        <v>0</v>
      </c>
      <c r="F5" s="7">
        <f t="shared" si="0"/>
        <v>0</v>
      </c>
      <c r="G5" s="2">
        <f t="shared" si="0"/>
        <v>0</v>
      </c>
      <c r="H5" s="7">
        <f t="shared" si="0"/>
        <v>0</v>
      </c>
      <c r="I5" s="7">
        <f t="shared" si="0"/>
        <v>7.2832952587277369</v>
      </c>
    </row>
  </sheetData>
  <mergeCells count="8">
    <mergeCell ref="B1:I1"/>
    <mergeCell ref="E2:F2"/>
    <mergeCell ref="G2:H2"/>
    <mergeCell ref="A2:A3"/>
    <mergeCell ref="B2:B3"/>
    <mergeCell ref="C2:C3"/>
    <mergeCell ref="D2:D3"/>
    <mergeCell ref="I2:I3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view="pageBreakPreview" zoomScale="60" zoomScaleNormal="100" workbookViewId="0">
      <selection activeCell="G14" sqref="G14"/>
    </sheetView>
  </sheetViews>
  <sheetFormatPr defaultRowHeight="15"/>
  <cols>
    <col min="1" max="1" width="7.7109375" customWidth="1"/>
    <col min="2" max="2" width="43.42578125" customWidth="1"/>
    <col min="3" max="3" width="15.7109375" customWidth="1"/>
    <col min="4" max="4" width="25.7109375" customWidth="1"/>
    <col min="5" max="5" width="20.7109375" customWidth="1"/>
  </cols>
  <sheetData>
    <row r="1" spans="1:5" s="1" customFormat="1">
      <c r="A1" s="30" t="s">
        <v>164</v>
      </c>
      <c r="B1" s="44" t="s">
        <v>163</v>
      </c>
      <c r="C1" s="44"/>
      <c r="D1" s="44"/>
      <c r="E1" s="30"/>
    </row>
    <row r="2" spans="1:5">
      <c r="A2" s="31"/>
      <c r="B2" s="31"/>
      <c r="C2" s="31"/>
      <c r="D2" s="31"/>
      <c r="E2" s="31"/>
    </row>
    <row r="3" spans="1:5" ht="90">
      <c r="A3" s="31" t="s">
        <v>147</v>
      </c>
      <c r="B3" s="31" t="s">
        <v>148</v>
      </c>
      <c r="C3" s="32" t="s">
        <v>165</v>
      </c>
      <c r="D3" s="32" t="s">
        <v>166</v>
      </c>
      <c r="E3" s="32" t="s">
        <v>167</v>
      </c>
    </row>
    <row r="4" spans="1:5">
      <c r="A4" s="4"/>
      <c r="B4" s="4"/>
      <c r="C4" s="4"/>
      <c r="D4" s="4"/>
      <c r="E4" s="4"/>
    </row>
    <row r="5" spans="1:5" s="1" customFormat="1">
      <c r="A5" s="2"/>
      <c r="B5" s="2" t="s">
        <v>144</v>
      </c>
      <c r="C5" s="2">
        <f>SUM(C3:C4)</f>
        <v>0</v>
      </c>
      <c r="D5" s="2">
        <f>SUM(D3:D4)</f>
        <v>0</v>
      </c>
      <c r="E5" s="2"/>
    </row>
    <row r="7" spans="1:5">
      <c r="A7" s="30" t="s">
        <v>169</v>
      </c>
      <c r="B7" s="44" t="s">
        <v>168</v>
      </c>
      <c r="C7" s="44"/>
      <c r="D7" s="44"/>
      <c r="E7" s="44"/>
    </row>
    <row r="8" spans="1:5">
      <c r="A8" s="31"/>
      <c r="B8" s="31"/>
      <c r="C8" s="31"/>
      <c r="D8" s="31"/>
      <c r="E8" s="31"/>
    </row>
    <row r="9" spans="1:5" ht="120">
      <c r="A9" s="30" t="s">
        <v>147</v>
      </c>
      <c r="B9" s="30" t="s">
        <v>170</v>
      </c>
      <c r="C9" s="33" t="s">
        <v>171</v>
      </c>
      <c r="D9" s="33" t="s">
        <v>172</v>
      </c>
      <c r="E9" s="33" t="s">
        <v>173</v>
      </c>
    </row>
    <row r="10" spans="1:5">
      <c r="A10" s="4"/>
      <c r="B10" s="4"/>
      <c r="C10" s="4"/>
      <c r="D10" s="4"/>
      <c r="E10" s="4"/>
    </row>
    <row r="11" spans="1:5">
      <c r="A11" s="36"/>
      <c r="B11" s="36" t="s">
        <v>144</v>
      </c>
      <c r="C11" s="36">
        <f>SUM(C9:C10)</f>
        <v>0</v>
      </c>
      <c r="D11" s="36">
        <f>SUM(D9:D10)</f>
        <v>0</v>
      </c>
      <c r="E11" s="36">
        <f>SUM(E9:E10)</f>
        <v>0</v>
      </c>
    </row>
    <row r="13" spans="1:5">
      <c r="A13" s="30" t="s">
        <v>175</v>
      </c>
      <c r="B13" s="45" t="s">
        <v>174</v>
      </c>
      <c r="C13" s="45"/>
      <c r="D13" s="45"/>
      <c r="E13" s="45"/>
    </row>
    <row r="14" spans="1:5">
      <c r="A14" s="31"/>
      <c r="B14" s="31"/>
      <c r="C14" s="31"/>
      <c r="D14" s="31"/>
      <c r="E14" s="31"/>
    </row>
    <row r="15" spans="1:5" ht="120">
      <c r="A15" s="30" t="s">
        <v>147</v>
      </c>
      <c r="B15" s="30" t="s">
        <v>176</v>
      </c>
      <c r="C15" s="33" t="s">
        <v>170</v>
      </c>
      <c r="D15" s="33" t="s">
        <v>172</v>
      </c>
      <c r="E15" s="33" t="s">
        <v>177</v>
      </c>
    </row>
    <row r="16" spans="1:5">
      <c r="A16" s="4"/>
      <c r="B16" s="4"/>
      <c r="C16" s="4"/>
      <c r="D16" s="4"/>
      <c r="E16" s="4"/>
    </row>
    <row r="17" spans="1:5">
      <c r="A17" s="36"/>
      <c r="B17" s="36" t="s">
        <v>144</v>
      </c>
      <c r="C17" s="36"/>
      <c r="D17" s="36">
        <f>SUM(D15:D16)</f>
        <v>0</v>
      </c>
      <c r="E17" s="36">
        <f>SUM(E15:E16)</f>
        <v>0</v>
      </c>
    </row>
  </sheetData>
  <mergeCells count="3">
    <mergeCell ref="B1:D1"/>
    <mergeCell ref="B7:E7"/>
    <mergeCell ref="B13:E13"/>
  </mergeCells>
  <pageMargins left="0.7" right="0.7" top="0.75" bottom="0.7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>
      <selection sqref="A1:E5"/>
    </sheetView>
  </sheetViews>
  <sheetFormatPr defaultRowHeight="15"/>
  <cols>
    <col min="1" max="1" width="7.7109375" customWidth="1"/>
    <col min="2" max="2" width="40.7109375" customWidth="1"/>
    <col min="3" max="4" width="20.7109375" customWidth="1"/>
    <col min="5" max="5" width="30.7109375" customWidth="1"/>
  </cols>
  <sheetData>
    <row r="1" spans="1:5" s="1" customFormat="1">
      <c r="A1" s="30" t="s">
        <v>169</v>
      </c>
      <c r="B1" s="44" t="s">
        <v>168</v>
      </c>
      <c r="C1" s="44"/>
      <c r="D1" s="44"/>
      <c r="E1" s="44"/>
    </row>
    <row r="2" spans="1:5">
      <c r="A2" s="31"/>
      <c r="B2" s="31"/>
      <c r="C2" s="31"/>
      <c r="D2" s="31"/>
      <c r="E2" s="31"/>
    </row>
    <row r="3" spans="1:5" s="1" customFormat="1" ht="75">
      <c r="A3" s="30" t="s">
        <v>147</v>
      </c>
      <c r="B3" s="30" t="s">
        <v>170</v>
      </c>
      <c r="C3" s="33" t="s">
        <v>171</v>
      </c>
      <c r="D3" s="33" t="s">
        <v>172</v>
      </c>
      <c r="E3" s="33" t="s">
        <v>173</v>
      </c>
    </row>
    <row r="4" spans="1:5">
      <c r="A4" s="4"/>
      <c r="B4" s="4"/>
      <c r="C4" s="4"/>
      <c r="D4" s="4"/>
      <c r="E4" s="4"/>
    </row>
    <row r="5" spans="1:5" s="1" customFormat="1">
      <c r="A5" s="2"/>
      <c r="B5" s="2" t="s">
        <v>144</v>
      </c>
      <c r="C5" s="2">
        <f>SUM(C3:C4)</f>
        <v>0</v>
      </c>
      <c r="D5" s="2">
        <f>SUM(D3:D4)</f>
        <v>0</v>
      </c>
      <c r="E5" s="2">
        <f>SUM(E3:E4)</f>
        <v>0</v>
      </c>
    </row>
  </sheetData>
  <mergeCells count="1">
    <mergeCell ref="B1:E1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>
      <selection sqref="A1:E5"/>
    </sheetView>
  </sheetViews>
  <sheetFormatPr defaultRowHeight="15"/>
  <cols>
    <col min="1" max="1" width="7.7109375" customWidth="1"/>
    <col min="2" max="2" width="33.5703125" customWidth="1"/>
    <col min="3" max="3" width="15.7109375" customWidth="1"/>
    <col min="4" max="4" width="14.7109375" customWidth="1"/>
    <col min="5" max="5" width="35.7109375" customWidth="1"/>
  </cols>
  <sheetData>
    <row r="1" spans="1:5" s="1" customFormat="1" ht="45" customHeight="1">
      <c r="A1" s="30" t="s">
        <v>175</v>
      </c>
      <c r="B1" s="45" t="s">
        <v>174</v>
      </c>
      <c r="C1" s="45"/>
      <c r="D1" s="45"/>
      <c r="E1" s="45"/>
    </row>
    <row r="2" spans="1:5">
      <c r="A2" s="31"/>
      <c r="B2" s="31"/>
      <c r="C2" s="31"/>
      <c r="D2" s="31"/>
      <c r="E2" s="31"/>
    </row>
    <row r="3" spans="1:5" s="1" customFormat="1" ht="75">
      <c r="A3" s="30" t="s">
        <v>147</v>
      </c>
      <c r="B3" s="30" t="s">
        <v>176</v>
      </c>
      <c r="C3" s="33" t="s">
        <v>170</v>
      </c>
      <c r="D3" s="33" t="s">
        <v>172</v>
      </c>
      <c r="E3" s="33" t="s">
        <v>177</v>
      </c>
    </row>
    <row r="4" spans="1:5">
      <c r="A4" s="4"/>
      <c r="B4" s="4"/>
      <c r="C4" s="4"/>
      <c r="D4" s="4"/>
      <c r="E4" s="4"/>
    </row>
    <row r="5" spans="1:5" s="1" customFormat="1">
      <c r="A5" s="2"/>
      <c r="B5" s="2" t="s">
        <v>144</v>
      </c>
      <c r="C5" s="2"/>
      <c r="D5" s="2">
        <f>SUM(D3:D4)</f>
        <v>0</v>
      </c>
      <c r="E5" s="2">
        <f>SUM(E3:E4)</f>
        <v>0</v>
      </c>
    </row>
  </sheetData>
  <mergeCells count="1">
    <mergeCell ref="B1:E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Summary</vt:lpstr>
      <vt:lpstr>CLAUSE-35</vt:lpstr>
      <vt:lpstr>(I)(b).PRO_GROUP</vt:lpstr>
      <vt:lpstr>PUB_GROUP-HOLDING-1%</vt:lpstr>
      <vt:lpstr>PAC_PUB_GROUP-HOLDING-5%</vt:lpstr>
      <vt:lpstr>LOCKIN_DETAILS</vt:lpstr>
      <vt:lpstr>DRS_REC</vt:lpstr>
      <vt:lpstr>DRS_REC_1%</vt:lpstr>
      <vt:lpstr>'CLAUSE-35'!Print_Titles</vt:lpstr>
      <vt:lpstr>Summary!Print_Titles</vt:lpstr>
    </vt:vector>
  </TitlesOfParts>
  <Company>karvy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</dc:creator>
  <cp:lastModifiedBy>secr</cp:lastModifiedBy>
  <cp:lastPrinted>2014-01-20T12:13:00Z</cp:lastPrinted>
  <dcterms:created xsi:type="dcterms:W3CDTF">2014-01-02T11:58:10Z</dcterms:created>
  <dcterms:modified xsi:type="dcterms:W3CDTF">2014-02-13T05:26:47Z</dcterms:modified>
</cp:coreProperties>
</file>